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JMG\Desktop\"/>
    </mc:Choice>
  </mc:AlternateContent>
  <bookViews>
    <workbookView xWindow="0" yWindow="0" windowWidth="19830" windowHeight="7245"/>
  </bookViews>
  <sheets>
    <sheet name="FONDOS NACIONALES" sheetId="1" r:id="rId1"/>
    <sheet name="FONDOS EXTERN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48" i="1" l="1"/>
  <c r="Z448" i="1"/>
  <c r="Y246" i="1"/>
  <c r="Y302" i="1"/>
  <c r="Z32" i="2" l="1"/>
  <c r="Y32" i="2"/>
  <c r="Z405" i="1"/>
  <c r="Y403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04" i="1"/>
  <c r="Y376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403" i="1" l="1"/>
  <c r="Y362" i="1"/>
  <c r="Y436" i="1"/>
  <c r="Z438" i="1"/>
  <c r="Z439" i="1"/>
  <c r="Z437" i="1"/>
  <c r="Y332" i="1"/>
  <c r="Z424" i="1"/>
  <c r="Z425" i="1"/>
  <c r="Z426" i="1"/>
  <c r="Z427" i="1"/>
  <c r="Z428" i="1"/>
  <c r="Z429" i="1"/>
  <c r="Z430" i="1"/>
  <c r="Z348" i="1"/>
  <c r="Z347" i="1"/>
  <c r="Z436" i="1" l="1"/>
  <c r="Z315" i="1"/>
  <c r="Z316" i="1"/>
  <c r="Z314" i="1"/>
  <c r="Z309" i="1"/>
  <c r="Z308" i="1"/>
  <c r="Z307" i="1"/>
  <c r="Y274" i="1"/>
  <c r="Y232" i="1"/>
  <c r="Z216" i="1"/>
  <c r="Z215" i="1"/>
  <c r="Z31" i="2" l="1"/>
  <c r="Z30" i="2"/>
  <c r="Z29" i="2"/>
  <c r="Z28" i="2"/>
  <c r="Z27" i="2"/>
  <c r="Z26" i="2"/>
  <c r="Y25" i="2"/>
  <c r="Z24" i="2"/>
  <c r="Z23" i="2"/>
  <c r="Z22" i="2"/>
  <c r="Z21" i="2"/>
  <c r="Z20" i="2"/>
  <c r="Y19" i="2"/>
  <c r="Z17" i="2"/>
  <c r="Y17" i="2"/>
  <c r="Z16" i="2"/>
  <c r="Z15" i="2" s="1"/>
  <c r="Y15" i="2"/>
  <c r="Z14" i="2"/>
  <c r="Z13" i="2" s="1"/>
  <c r="Y13" i="2"/>
  <c r="Z12" i="2"/>
  <c r="Z11" i="2" s="1"/>
  <c r="Y11" i="2"/>
  <c r="Z447" i="1"/>
  <c r="Z446" i="1"/>
  <c r="Z445" i="1"/>
  <c r="Y444" i="1"/>
  <c r="Z444" i="1" s="1"/>
  <c r="Z442" i="1"/>
  <c r="Z441" i="1"/>
  <c r="Y440" i="1"/>
  <c r="Z440" i="1" s="1"/>
  <c r="Z435" i="1"/>
  <c r="Z434" i="1"/>
  <c r="Z433" i="1"/>
  <c r="Y432" i="1"/>
  <c r="Z431" i="1"/>
  <c r="Y423" i="1"/>
  <c r="Z387" i="1"/>
  <c r="Z386" i="1"/>
  <c r="Z385" i="1"/>
  <c r="Z384" i="1"/>
  <c r="Z383" i="1"/>
  <c r="Z382" i="1"/>
  <c r="Z381" i="1"/>
  <c r="Z380" i="1"/>
  <c r="Z379" i="1"/>
  <c r="Z378" i="1"/>
  <c r="Z377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1" i="1"/>
  <c r="Z330" i="1" s="1"/>
  <c r="Y330" i="1"/>
  <c r="Z329" i="1"/>
  <c r="Z328" i="1" s="1"/>
  <c r="Y328" i="1"/>
  <c r="Z327" i="1"/>
  <c r="Z326" i="1"/>
  <c r="Z325" i="1"/>
  <c r="Z324" i="1"/>
  <c r="Z323" i="1"/>
  <c r="Z322" i="1"/>
  <c r="Z321" i="1"/>
  <c r="Z320" i="1"/>
  <c r="Z319" i="1"/>
  <c r="Y318" i="1"/>
  <c r="Z317" i="1"/>
  <c r="Z313" i="1"/>
  <c r="Z312" i="1"/>
  <c r="Z311" i="1"/>
  <c r="Z310" i="1"/>
  <c r="Z306" i="1"/>
  <c r="Z305" i="1"/>
  <c r="Z304" i="1"/>
  <c r="Z303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Y259" i="1"/>
  <c r="Z258" i="1"/>
  <c r="Z257" i="1"/>
  <c r="Z256" i="1"/>
  <c r="Z255" i="1"/>
  <c r="Z254" i="1"/>
  <c r="Z253" i="1"/>
  <c r="Y252" i="1"/>
  <c r="Z251" i="1"/>
  <c r="Z250" i="1"/>
  <c r="Z249" i="1"/>
  <c r="Z248" i="1"/>
  <c r="Z247" i="1"/>
  <c r="Z245" i="1"/>
  <c r="Z244" i="1"/>
  <c r="Z243" i="1"/>
  <c r="Z242" i="1"/>
  <c r="Z241" i="1"/>
  <c r="Z240" i="1"/>
  <c r="Z239" i="1"/>
  <c r="Z238" i="1"/>
  <c r="Z237" i="1"/>
  <c r="Y236" i="1"/>
  <c r="Z235" i="1"/>
  <c r="Z234" i="1"/>
  <c r="Z233" i="1"/>
  <c r="Z231" i="1"/>
  <c r="Z230" i="1"/>
  <c r="Z229" i="1"/>
  <c r="Z228" i="1"/>
  <c r="Z227" i="1"/>
  <c r="Z226" i="1"/>
  <c r="Z225" i="1"/>
  <c r="Z224" i="1"/>
  <c r="Z223" i="1"/>
  <c r="Z222" i="1"/>
  <c r="Y221" i="1"/>
  <c r="Z220" i="1"/>
  <c r="Z219" i="1"/>
  <c r="Z218" i="1"/>
  <c r="Y217" i="1"/>
  <c r="Z214" i="1"/>
  <c r="Z213" i="1"/>
  <c r="Z212" i="1"/>
  <c r="Z211" i="1"/>
  <c r="Z210" i="1"/>
  <c r="Y209" i="1"/>
  <c r="Z208" i="1"/>
  <c r="Z207" i="1"/>
  <c r="Z206" i="1"/>
  <c r="Y205" i="1"/>
  <c r="Z204" i="1"/>
  <c r="Z203" i="1"/>
  <c r="Y202" i="1"/>
  <c r="Z201" i="1"/>
  <c r="Z200" i="1" s="1"/>
  <c r="Y200" i="1"/>
  <c r="Z199" i="1"/>
  <c r="Z198" i="1"/>
  <c r="Z197" i="1"/>
  <c r="Z196" i="1"/>
  <c r="Z195" i="1"/>
  <c r="Y194" i="1"/>
  <c r="Z193" i="1"/>
  <c r="Z192" i="1"/>
  <c r="Z191" i="1"/>
  <c r="Y190" i="1"/>
  <c r="Z189" i="1"/>
  <c r="Z188" i="1"/>
  <c r="Z187" i="1"/>
  <c r="Z186" i="1"/>
  <c r="Z185" i="1"/>
  <c r="Y184" i="1"/>
  <c r="Z183" i="1"/>
  <c r="Z182" i="1" s="1"/>
  <c r="Y182" i="1"/>
  <c r="Z181" i="1"/>
  <c r="Z180" i="1"/>
  <c r="Z179" i="1"/>
  <c r="Y178" i="1"/>
  <c r="Z177" i="1"/>
  <c r="Z176" i="1"/>
  <c r="Z175" i="1"/>
  <c r="Y174" i="1"/>
  <c r="Z172" i="1"/>
  <c r="Z171" i="1"/>
  <c r="Z170" i="1"/>
  <c r="Y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Y138" i="1"/>
  <c r="Z137" i="1"/>
  <c r="Z136" i="1"/>
  <c r="Z135" i="1"/>
  <c r="Z134" i="1"/>
  <c r="Z133" i="1"/>
  <c r="Z132" i="1"/>
  <c r="Z131" i="1"/>
  <c r="Z130" i="1"/>
  <c r="Y129" i="1"/>
  <c r="Z128" i="1"/>
  <c r="Z127" i="1"/>
  <c r="Z126" i="1"/>
  <c r="Z125" i="1"/>
  <c r="Y124" i="1"/>
  <c r="Z123" i="1"/>
  <c r="Z122" i="1"/>
  <c r="Z121" i="1"/>
  <c r="Z120" i="1"/>
  <c r="Z119" i="1"/>
  <c r="Z118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Y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Y60" i="1"/>
  <c r="Z59" i="1"/>
  <c r="Z58" i="1"/>
  <c r="Z57" i="1"/>
  <c r="Z56" i="1"/>
  <c r="Y55" i="1"/>
  <c r="Z54" i="1"/>
  <c r="Z53" i="1"/>
  <c r="Z52" i="1"/>
  <c r="Z51" i="1"/>
  <c r="Z50" i="1"/>
  <c r="Z49" i="1"/>
  <c r="Z48" i="1"/>
  <c r="Z47" i="1"/>
  <c r="Z46" i="1"/>
  <c r="Z45" i="1"/>
  <c r="Y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Y11" i="1"/>
  <c r="Z376" i="1" l="1"/>
  <c r="Z302" i="1"/>
  <c r="Z362" i="1"/>
  <c r="Y449" i="1"/>
  <c r="Y33" i="2"/>
  <c r="Z25" i="2"/>
  <c r="Z19" i="2"/>
  <c r="Z332" i="1"/>
  <c r="Z274" i="1"/>
  <c r="Z246" i="1"/>
  <c r="Z11" i="1"/>
  <c r="Z55" i="1"/>
  <c r="Z91" i="1"/>
  <c r="Z221" i="1"/>
  <c r="Z217" i="1"/>
  <c r="Z205" i="1"/>
  <c r="Z184" i="1"/>
  <c r="Z178" i="1"/>
  <c r="Z432" i="1"/>
  <c r="Z44" i="1"/>
  <c r="Z60" i="1"/>
  <c r="Z202" i="1"/>
  <c r="Z129" i="1"/>
  <c r="Z169" i="1"/>
  <c r="Z194" i="1"/>
  <c r="Z232" i="1"/>
  <c r="Z236" i="1"/>
  <c r="Z252" i="1"/>
  <c r="Z124" i="1"/>
  <c r="Z138" i="1"/>
  <c r="Z174" i="1"/>
  <c r="Z190" i="1"/>
  <c r="Z209" i="1"/>
  <c r="Z259" i="1"/>
  <c r="Z318" i="1"/>
  <c r="Z423" i="1"/>
  <c r="Z33" i="2" l="1"/>
  <c r="Z449" i="1"/>
</calcChain>
</file>

<file path=xl/comments1.xml><?xml version="1.0" encoding="utf-8"?>
<comments xmlns="http://schemas.openxmlformats.org/spreadsheetml/2006/main">
  <authors>
    <author>Verónica Iveth Bueso Leiva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Z449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comments2.xml><?xml version="1.0" encoding="utf-8"?>
<comments xmlns="http://schemas.openxmlformats.org/spreadsheetml/2006/main">
  <authors>
    <author>Verónica Iveth Bueso Leiva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Z32" authorId="0" shape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sharedStrings.xml><?xml version="1.0" encoding="utf-8"?>
<sst xmlns="http://schemas.openxmlformats.org/spreadsheetml/2006/main" count="794" uniqueCount="470">
  <si>
    <t>SECRETARÍA DE ESTADO EN EL DESPACHO DE SALUD</t>
  </si>
  <si>
    <t>FONDOS NACIONALES</t>
  </si>
  <si>
    <t>HOSPITAL DR. JUAN MANUEL GÁLVEZ</t>
  </si>
  <si>
    <t>.</t>
  </si>
  <si>
    <t>PROGRAMA DE CONTRATACIONES (FECHAS ESTIMADAS/REALES)</t>
  </si>
  <si>
    <t>Preliminares</t>
  </si>
  <si>
    <t>Etapa de Inicio</t>
  </si>
  <si>
    <t>Etapa de Evaluación de Ofertas</t>
  </si>
  <si>
    <t>Etapa de Firma del Contrato</t>
  </si>
  <si>
    <t>Entregas</t>
  </si>
  <si>
    <t>DATOS FINALES DEL CONTRATO</t>
  </si>
  <si>
    <t>Invitación a Precalificar</t>
  </si>
  <si>
    <t>Evaluacion de Precalificacion</t>
  </si>
  <si>
    <t>Convocatoria a participar en el proceso</t>
  </si>
  <si>
    <t>Apertura de Ofertas</t>
  </si>
  <si>
    <t>Evaluacion de las Ofertas</t>
  </si>
  <si>
    <t>Subsanación</t>
  </si>
  <si>
    <t>Firma de la Adjudicación</t>
  </si>
  <si>
    <t>Firma del Contrato</t>
  </si>
  <si>
    <t>Recepcion de Bienes, Servicios u Obras</t>
  </si>
  <si>
    <t xml:space="preserve">Descripción </t>
  </si>
  <si>
    <t>Método de Compra</t>
  </si>
  <si>
    <t>Relación con el POA</t>
  </si>
  <si>
    <t>Clave Institucional</t>
  </si>
  <si>
    <t>INICIO</t>
  </si>
  <si>
    <t>FIN</t>
  </si>
  <si>
    <t>Nombre Adjudicatario (s)</t>
  </si>
  <si>
    <t>Costo Estimado</t>
  </si>
  <si>
    <t xml:space="preserve">Costo Final </t>
  </si>
  <si>
    <t>Nombre del proyecto u objeto de compra</t>
  </si>
  <si>
    <t>LPI, LPN, LP, 3C, 2C, CD</t>
  </si>
  <si>
    <t>correlativo del POA</t>
  </si>
  <si>
    <t>Correlativo de este contrato</t>
  </si>
  <si>
    <t>Estimada</t>
  </si>
  <si>
    <t>REAL</t>
  </si>
  <si>
    <t>Estimado</t>
  </si>
  <si>
    <t>3C</t>
  </si>
  <si>
    <t>ALIMENTOS Y BEBIDAS PARA PERSONAS (ABARROTERIA)</t>
  </si>
  <si>
    <t>AZUCAR</t>
  </si>
  <si>
    <t>LP</t>
  </si>
  <si>
    <t>ARROZ PRECOCIDO</t>
  </si>
  <si>
    <t>HARINA</t>
  </si>
  <si>
    <t>ACEITE PARA COCINAR</t>
  </si>
  <si>
    <t xml:space="preserve">SALSINA DE 48 UND </t>
  </si>
  <si>
    <t>HUEVO GRANDE</t>
  </si>
  <si>
    <t>SALSA DULCE 48 UND</t>
  </si>
  <si>
    <t>CAFÉ</t>
  </si>
  <si>
    <t>CONSOME DE POLLO</t>
  </si>
  <si>
    <t>CONSOME DE RES</t>
  </si>
  <si>
    <t>VINAGRE</t>
  </si>
  <si>
    <t>ESPAGUETTIS</t>
  </si>
  <si>
    <t>TALLARINES</t>
  </si>
  <si>
    <t>LECHE ANCHOR</t>
  </si>
  <si>
    <t>MASECA</t>
  </si>
  <si>
    <t>AVENA</t>
  </si>
  <si>
    <t>SALSA NEGRA</t>
  </si>
  <si>
    <t>ESPECIAS MOLIDAS</t>
  </si>
  <si>
    <t>CORNFLAKES</t>
  </si>
  <si>
    <t>MARGARINA</t>
  </si>
  <si>
    <t>SOPA MAGGI</t>
  </si>
  <si>
    <t>MAYONESA</t>
  </si>
  <si>
    <t>MOSTAZA</t>
  </si>
  <si>
    <t>CANELA</t>
  </si>
  <si>
    <t>ACHIOTE</t>
  </si>
  <si>
    <t>SODA</t>
  </si>
  <si>
    <t>PAN MOLDE</t>
  </si>
  <si>
    <t>LATAS DE LECHE DE COCO</t>
  </si>
  <si>
    <t>FRIJOLES ROJOS</t>
  </si>
  <si>
    <t xml:space="preserve">LEVADURA </t>
  </si>
  <si>
    <t xml:space="preserve">MAIZENA </t>
  </si>
  <si>
    <t>SAL</t>
  </si>
  <si>
    <t>ALIMENTOS Y BEBIDAS PARA PERSONAS ( PESCADO,EMBUTIDOS)</t>
  </si>
  <si>
    <t>CARNE DE RES FRESCA</t>
  </si>
  <si>
    <t>COSTILLA</t>
  </si>
  <si>
    <t>CARNE MOLIDA</t>
  </si>
  <si>
    <t>POLLO</t>
  </si>
  <si>
    <t>PESCADO ROJO</t>
  </si>
  <si>
    <t>MONDONGO</t>
  </si>
  <si>
    <t>HOTGOT</t>
  </si>
  <si>
    <t>CHULETA</t>
  </si>
  <si>
    <t>M ORTADELA</t>
  </si>
  <si>
    <t>HIGADO</t>
  </si>
  <si>
    <t>ALIMENTOS Y BEBIDAS PARA PERSONAS(QUESO, QUESILLO)</t>
  </si>
  <si>
    <t>QUESO</t>
  </si>
  <si>
    <t>MANTEQUILLA</t>
  </si>
  <si>
    <t>LECHE DE VACA</t>
  </si>
  <si>
    <t>QUESILLO</t>
  </si>
  <si>
    <t>ALIMENTOS Y BEBIDAS PARA PERSONAS(VERDURAS FRUTAS )</t>
  </si>
  <si>
    <t>PAPA GRANDE</t>
  </si>
  <si>
    <t>PATASTE GRANDE</t>
  </si>
  <si>
    <t>TOMATE GRANDE</t>
  </si>
  <si>
    <t>ZANAHORIA</t>
  </si>
  <si>
    <t>CHILE DULCE</t>
  </si>
  <si>
    <t>HABICHUELA TIERNA</t>
  </si>
  <si>
    <t>COLIFLOR</t>
  </si>
  <si>
    <t>BROCOLI</t>
  </si>
  <si>
    <t>CEBOLLA BLANCA</t>
  </si>
  <si>
    <t>PLATANO MEJICANO GRANDE</t>
  </si>
  <si>
    <t>CULANTRO FINO</t>
  </si>
  <si>
    <t>APIO</t>
  </si>
  <si>
    <t>YUCA</t>
  </si>
  <si>
    <t>AYOTE TIERNO</t>
  </si>
  <si>
    <t>PEPINOS</t>
  </si>
  <si>
    <t>LIMONES GRANDES</t>
  </si>
  <si>
    <t>PAPAYA MADURA GRANDE</t>
  </si>
  <si>
    <t>MORAS</t>
  </si>
  <si>
    <t>LECHUGA</t>
  </si>
  <si>
    <t>SANDIA GRANDE</t>
  </si>
  <si>
    <t>REPOLLO</t>
  </si>
  <si>
    <t>REMOLACHA</t>
  </si>
  <si>
    <t>AJOS</t>
  </si>
  <si>
    <t>JILOTES</t>
  </si>
  <si>
    <t>CULANTRO ANCHO</t>
  </si>
  <si>
    <t>PIÑAS</t>
  </si>
  <si>
    <t>NARANJAS</t>
  </si>
  <si>
    <t>AGUACATES</t>
  </si>
  <si>
    <t>MELONES</t>
  </si>
  <si>
    <t>MINIMOS</t>
  </si>
  <si>
    <t xml:space="preserve">SALSA DULCE  DE 48 UND </t>
  </si>
  <si>
    <t>LEVADURA</t>
  </si>
  <si>
    <t>MAIZENA</t>
  </si>
  <si>
    <t xml:space="preserve">SAL </t>
  </si>
  <si>
    <t>ALIMENTOS Y BEBIDAS PARA PERSONAS(LACTEOS)</t>
  </si>
  <si>
    <t>LECHE</t>
  </si>
  <si>
    <t>ALIMENTOS Y BEBIDAS PARA PERSONAS(CARNES )</t>
  </si>
  <si>
    <t>CARNE DE RES</t>
  </si>
  <si>
    <t>COSTILLA DE RES</t>
  </si>
  <si>
    <t>POLLO NORTEÑO</t>
  </si>
  <si>
    <t>HILADOS Y TELAS</t>
  </si>
  <si>
    <t>TELA VARIOS COLORES</t>
  </si>
  <si>
    <t>TELA BLANCA</t>
  </si>
  <si>
    <t>TELA CELESTE</t>
  </si>
  <si>
    <t>TELA HOSPITALARIA</t>
  </si>
  <si>
    <t>PRENDAS DE VESTIR</t>
  </si>
  <si>
    <t>PANTALON P MUJER</t>
  </si>
  <si>
    <t>PANTALON P HOMBRE</t>
  </si>
  <si>
    <t>CAMISAS P HOMBRES</t>
  </si>
  <si>
    <t>PAPEL DE ESCRITORIO</t>
  </si>
  <si>
    <t>PAPEL TAMAÑO CARTA</t>
  </si>
  <si>
    <t>PAPEL TAMAÑO OFICIO</t>
  </si>
  <si>
    <t>PAPEL TAMAÑO LEGAL</t>
  </si>
  <si>
    <t>2C</t>
  </si>
  <si>
    <t>PRODUCTOS DE ARTES GRAFICAS</t>
  </si>
  <si>
    <t>20,262 RECIBOS DE PAPEL CONTINUO CARBONIZADOS</t>
  </si>
  <si>
    <t>PRODUCTOS DE PAPEL CARTON</t>
  </si>
  <si>
    <t>SOBRES DE MANILA OFICIO</t>
  </si>
  <si>
    <t>ARCHIVADORES T/CARTA</t>
  </si>
  <si>
    <t>PAPEL CARBON T/C</t>
  </si>
  <si>
    <t xml:space="preserve">CUADERNOS UNICOS CON FORRO </t>
  </si>
  <si>
    <t>FOLDER TAMAÑO CARTA</t>
  </si>
  <si>
    <t>LLANTAS Y CAMARAS DE AIRE</t>
  </si>
  <si>
    <t>LLANTAS  PARA AMBULANCIA 2001</t>
  </si>
  <si>
    <t>LLANTAS  PARA AMBULANCIA 2011</t>
  </si>
  <si>
    <t>NEUMATICOS PARA LLANTAS N° 16</t>
  </si>
  <si>
    <t>PRODUCTOS QUIMICOS</t>
  </si>
  <si>
    <t>Gel para ultrasonido</t>
  </si>
  <si>
    <t>cal sodada</t>
  </si>
  <si>
    <t>Alcacide</t>
  </si>
  <si>
    <t>Gas Etileno 20%</t>
  </si>
  <si>
    <t>Alcohol clinico 70%</t>
  </si>
  <si>
    <t xml:space="preserve">DIESEL </t>
  </si>
  <si>
    <t>ACEITES Y GRASAS LUBRICANTES</t>
  </si>
  <si>
    <t>ACEITE N°30</t>
  </si>
  <si>
    <t>ACEITE  N°50</t>
  </si>
  <si>
    <t>PRODUCTOS DE MATERIAL PLASTICO</t>
  </si>
  <si>
    <t>BOLSA P/BARRIL NEGRA  36X58</t>
  </si>
  <si>
    <t>BOLSA P/BASURERO NEGRA 24X30</t>
  </si>
  <si>
    <t xml:space="preserve">BOLSA MEDIANA ROJA 24X30 </t>
  </si>
  <si>
    <t>PRODUCTOS FOTOQUIMICOS</t>
  </si>
  <si>
    <t>Peliculas  8x10</t>
  </si>
  <si>
    <t>Peliculas 10x12</t>
  </si>
  <si>
    <t>Peliculas  11x14</t>
  </si>
  <si>
    <t>Peliculas  14x17</t>
  </si>
  <si>
    <t>Peliculas  14x14</t>
  </si>
  <si>
    <t>Fijador manual</t>
  </si>
  <si>
    <t xml:space="preserve">Revelador manual </t>
  </si>
  <si>
    <t>Papel p Ultrasonido</t>
  </si>
  <si>
    <t>Papel p Monitor Fetal</t>
  </si>
  <si>
    <t>Papel p Electrocardiograma</t>
  </si>
  <si>
    <t>ELEMENTOS DE LIMPIEZA</t>
  </si>
  <si>
    <t xml:space="preserve">CLORO AL 6% </t>
  </si>
  <si>
    <t xml:space="preserve">BACTERICIDA PARA ROPA </t>
  </si>
  <si>
    <t xml:space="preserve">DETERGENTE EN POLVO </t>
  </si>
  <si>
    <t xml:space="preserve">GUANTES DOMESTICOS </t>
  </si>
  <si>
    <t>PALOS DE TRAPEADOR</t>
  </si>
  <si>
    <t xml:space="preserve">JABON LIQUIDO </t>
  </si>
  <si>
    <t>PASTES VERDES</t>
  </si>
  <si>
    <t>JABON DE LAVAR TRASTOS</t>
  </si>
  <si>
    <t>ESCOBAS</t>
  </si>
  <si>
    <t>MECHAS DE TRAPEADOR</t>
  </si>
  <si>
    <t>UTILES DE ESCRITORIO OFICINA Y ENSEÑANZA</t>
  </si>
  <si>
    <t xml:space="preserve">FASTENERS </t>
  </si>
  <si>
    <t xml:space="preserve">RESISTOL BLANCO </t>
  </si>
  <si>
    <t xml:space="preserve">LAPIZ TINTA COLOR NEGRO Y ROJO </t>
  </si>
  <si>
    <t>REPUESTOS Y ACCESORIOS</t>
  </si>
  <si>
    <t>TONERS 85 A</t>
  </si>
  <si>
    <t>TONERS 35 A</t>
  </si>
  <si>
    <t>CARTUCHO P IMPRESORA HP TES JET 2050 NEGRO</t>
  </si>
  <si>
    <t>CARTUCHO P IMPRESORA HP TES JET 2050 COLOR</t>
  </si>
  <si>
    <t>CARTUCHO P IMPRESORA HP TES JET 6940  COLOR</t>
  </si>
  <si>
    <t>CARTUCHO P IMPRESORA HP TES JET 6940  NEGRO</t>
  </si>
  <si>
    <t>TONERS 05 A</t>
  </si>
  <si>
    <t>TONER FOTOCOPIADORA KIOSERA VARIOS NUMEROS</t>
  </si>
  <si>
    <t>TONERS PARA DUPLICADORA</t>
  </si>
  <si>
    <t>VENDAJE PARA FRACTURAS Y OTROS</t>
  </si>
  <si>
    <t>GASA HOSPITALARIA</t>
  </si>
  <si>
    <t>YESO VARIOS NUMEROS</t>
  </si>
  <si>
    <t>GUATA VARIOS NUMEROS</t>
  </si>
  <si>
    <t>VENDAS ELASTICAS VARIOS NUMEROS</t>
  </si>
  <si>
    <t>VENDA GASA VARIOS NUMEROS</t>
  </si>
  <si>
    <t>INSTRUMENTAL MEDICO QUIRURGICO MENOR</t>
  </si>
  <si>
    <t>BISTURI  N 10</t>
  </si>
  <si>
    <t>BISTURI  N 11</t>
  </si>
  <si>
    <t>BISTURI  N15</t>
  </si>
  <si>
    <t>BISTURI  N 20</t>
  </si>
  <si>
    <t>BISTURI  N 21</t>
  </si>
  <si>
    <t>BISTURI  N 22</t>
  </si>
  <si>
    <t>INSTRUMENTAL Y MATERIAL PARA LABORATORIO</t>
  </si>
  <si>
    <t>BOLSAS RECOLECTORAS DE ADULTO</t>
  </si>
  <si>
    <t>BOLSAS RECOLECTORAS DE NIÑO</t>
  </si>
  <si>
    <t>CUBRE OBJETOS  22X22</t>
  </si>
  <si>
    <t xml:space="preserve">CUBETAS DE REACCION DE METROLAB </t>
  </si>
  <si>
    <t>MANGUERASP/APARATO METROLAB</t>
  </si>
  <si>
    <t>BLOCK DE SECADO</t>
  </si>
  <si>
    <t>TUBOS CON CITRATO DE SODIO</t>
  </si>
  <si>
    <t>BOLSAS DE TRANSFERENCIAS</t>
  </si>
  <si>
    <t xml:space="preserve">BOLSAS DE TRANSFUCION DE SANGRE  DOBLES </t>
  </si>
  <si>
    <t>BOLSAS DE TRANSFUCION DE SANGRE  SIMPLES</t>
  </si>
  <si>
    <t>PLACAS BIPETRI</t>
  </si>
  <si>
    <t>TUBOS CON EDTA TAPON MORADO</t>
  </si>
  <si>
    <t>EQUIPO DE TRANSFUCION</t>
  </si>
  <si>
    <t>PLACAS PETRI</t>
  </si>
  <si>
    <t>MATERIAL MEDICO QUIRURGICO MENOR</t>
  </si>
  <si>
    <t xml:space="preserve">HUMIFICADORES PARA OXIGENO </t>
  </si>
  <si>
    <t xml:space="preserve">CROMICO 2-0 AGUJA 36MM </t>
  </si>
  <si>
    <t xml:space="preserve">CROMICO 2-0 AGUJA 37MM </t>
  </si>
  <si>
    <t xml:space="preserve">CROMICO 1-0 AGUJA 36MM </t>
  </si>
  <si>
    <t xml:space="preserve">CROMICO 1-0 AGUJA 27MM </t>
  </si>
  <si>
    <t xml:space="preserve">CROMICO SIMPLE 2-0 AGUJA 27MM </t>
  </si>
  <si>
    <t xml:space="preserve">CROMICO 3-0 AGUJA 36MM </t>
  </si>
  <si>
    <t xml:space="preserve">CROMICO 3-0 AGUJA 26MM </t>
  </si>
  <si>
    <t xml:space="preserve">CROMICO 4-0 AGUJA 36MM </t>
  </si>
  <si>
    <t xml:space="preserve">CROMICO 4-0 AGUJA 26MM </t>
  </si>
  <si>
    <t xml:space="preserve">VICRYL 1-0 AGUJA 36MM </t>
  </si>
  <si>
    <t xml:space="preserve">VICRYL 1-0 AGUJA 26MM </t>
  </si>
  <si>
    <t xml:space="preserve">VICRYL 2-0 AGUJA 27MM </t>
  </si>
  <si>
    <t xml:space="preserve">VICRYL 3-0 AGUJA 27MM CORTANTE </t>
  </si>
  <si>
    <t xml:space="preserve">VICRYL 4-0 AGUJA 27MM REDONDA </t>
  </si>
  <si>
    <t xml:space="preserve">NYLON 1-0 AGUJA 26MM </t>
  </si>
  <si>
    <t xml:space="preserve">NYLON 2-0 AGUJA 26MM </t>
  </si>
  <si>
    <t xml:space="preserve">NYLON 3-0 AGUJA 26MM </t>
  </si>
  <si>
    <t xml:space="preserve">NYLON 4-0 AGUJA 26MM </t>
  </si>
  <si>
    <t xml:space="preserve">NYLON 5-0 AGUJA 26MM </t>
  </si>
  <si>
    <t xml:space="preserve">SEDA 2-0 AGUJA CORTANTE 26MM </t>
  </si>
  <si>
    <t xml:space="preserve">SEDA 2-0 AGUJA REDONDA  26MM </t>
  </si>
  <si>
    <t xml:space="preserve">SEDA 3-0 AGUJA CORTANTE 26MM </t>
  </si>
  <si>
    <t>SEDA 3-0 AGUJA REDONDA  26MM</t>
  </si>
  <si>
    <t xml:space="preserve">SEDA 4-0 AGUJA CORTANTE 26MM </t>
  </si>
  <si>
    <t xml:space="preserve">SEDA 4-0 AGUJA REDONDA 26MM </t>
  </si>
  <si>
    <t>GUANTES ESTERILES VARIOS NUMEROS</t>
  </si>
  <si>
    <t>OTRO INSTRUMENTAL,ACCESORIOS Y MATERIAL MEDICO</t>
  </si>
  <si>
    <t>CATETER VARIOS NUMEROS</t>
  </si>
  <si>
    <t>SONDAS FOLEY VARIOS NUMEROS</t>
  </si>
  <si>
    <t>MICROGOTEROS</t>
  </si>
  <si>
    <t>ELECTRODOS</t>
  </si>
  <si>
    <t>JERINGAS DE VARIOS NUMEROS</t>
  </si>
  <si>
    <t>BOTAS DESCARTABLES</t>
  </si>
  <si>
    <t>GORROS DESCARTABLES</t>
  </si>
  <si>
    <t>AGUJAS DE PUNCION LUMBAR VARIOS NUMEROS</t>
  </si>
  <si>
    <t>CINTA TESTIGO</t>
  </si>
  <si>
    <t>PAPEL GRADO MEDICO VARIOS NUMEROS</t>
  </si>
  <si>
    <t>BOLSA PAPEL GRADO MEDICO VARIOS NUMEROS</t>
  </si>
  <si>
    <t>ESPARADRAPO</t>
  </si>
  <si>
    <t>DRENOS VARIOS NUMEROS</t>
  </si>
  <si>
    <t>MICRONEBULIZADORES</t>
  </si>
  <si>
    <t xml:space="preserve">GUANTES DESCARTABLES VARIOS NUMEROS </t>
  </si>
  <si>
    <t>MATERIALES Y SUMINISTROS ODONTOLOGICOS</t>
  </si>
  <si>
    <t>Zoe</t>
  </si>
  <si>
    <t>Dycal</t>
  </si>
  <si>
    <t>coltosol</t>
  </si>
  <si>
    <t>bonding</t>
  </si>
  <si>
    <t>resina</t>
  </si>
  <si>
    <t>acido gravador</t>
  </si>
  <si>
    <t>composite</t>
  </si>
  <si>
    <t>luz blanca</t>
  </si>
  <si>
    <t>Fluorcil</t>
  </si>
  <si>
    <t>OXIGENO MEDICO</t>
  </si>
  <si>
    <t>DEWARS OXIGENO LIQUIDO</t>
  </si>
  <si>
    <t>CD</t>
  </si>
  <si>
    <t>CILINDROS OXIGENO 220 PIES CUBICOS</t>
  </si>
  <si>
    <t>REACTIVOS QUIMICA</t>
  </si>
  <si>
    <t xml:space="preserve">Glucosa 1000 P </t>
  </si>
  <si>
    <t xml:space="preserve">Acetona pura  galon </t>
  </si>
  <si>
    <t>EDTA  500 GRS</t>
  </si>
  <si>
    <t>ASO LATEX</t>
  </si>
  <si>
    <t>Macc Conkey (microbiologia)</t>
  </si>
  <si>
    <t>Agar Gelosa Sangre (microbiologia)</t>
  </si>
  <si>
    <t>PROBE LIMPIADOR P MINDRAY</t>
  </si>
  <si>
    <t xml:space="preserve">Acido Urico 200 P </t>
  </si>
  <si>
    <t>KOH FCO 500 GMS</t>
  </si>
  <si>
    <t>LIPASA</t>
  </si>
  <si>
    <t xml:space="preserve">PCR150 PBS </t>
  </si>
  <si>
    <t>DETERGENTE</t>
  </si>
  <si>
    <t xml:space="preserve">TGP 200 P </t>
  </si>
  <si>
    <t xml:space="preserve">TGO 200 P </t>
  </si>
  <si>
    <t>Control normal de quimica estandro (quimica)</t>
  </si>
  <si>
    <t>LDH</t>
  </si>
  <si>
    <t>CK MB</t>
  </si>
  <si>
    <t>PLASMA CONTROL NORMAL</t>
  </si>
  <si>
    <t>PROTEINAS DE 24 HORAS</t>
  </si>
  <si>
    <t>SODIO</t>
  </si>
  <si>
    <t>POTASIO</t>
  </si>
  <si>
    <t>PRUEBAS DE EMBARAZO PRECOZ</t>
  </si>
  <si>
    <t xml:space="preserve">Creatinina 200 P </t>
  </si>
  <si>
    <t xml:space="preserve">Urea 500 P </t>
  </si>
  <si>
    <t xml:space="preserve">Colesterol 500 P </t>
  </si>
  <si>
    <t xml:space="preserve">Trigliceridos 200 P </t>
  </si>
  <si>
    <t xml:space="preserve">Proteinas totales 500 P </t>
  </si>
  <si>
    <t xml:space="preserve">Albumina 500 P </t>
  </si>
  <si>
    <t>Fosfatasa Alcalina</t>
  </si>
  <si>
    <t xml:space="preserve">Amilasa 100 P </t>
  </si>
  <si>
    <t>TP 100 D (HEMATOLOGIA)</t>
  </si>
  <si>
    <t>TPT 150 Det (HEMATOLOGIA)</t>
  </si>
  <si>
    <t>Detergente 20 litros  (hematologia)</t>
  </si>
  <si>
    <t>Litico 3.8 litros para Celldin (hematologia)</t>
  </si>
  <si>
    <t>Aceite de Inmersion 480 ml (hematologia)</t>
  </si>
  <si>
    <t>Glicerol (hematologia)</t>
  </si>
  <si>
    <t>Control Hematologia 1.H.N  (hematologia)</t>
  </si>
  <si>
    <t>Diluyente  (HEMATOLOGIA)</t>
  </si>
  <si>
    <t>Chagas Elisa normal 96 P ( BCO D SANGRE)</t>
  </si>
  <si>
    <t xml:space="preserve">Hepatitis B anti core </t>
  </si>
  <si>
    <t xml:space="preserve">Hepatitis B </t>
  </si>
  <si>
    <t>Hepatitis C</t>
  </si>
  <si>
    <t>REACTIVOS SEROLOGIA</t>
  </si>
  <si>
    <t>Sangre Oculta (cerologia)</t>
  </si>
  <si>
    <t>Antigenos febriles (serologia)</t>
  </si>
  <si>
    <t>RPR</t>
  </si>
  <si>
    <t xml:space="preserve">Factor Reumatoideo 100 P </t>
  </si>
  <si>
    <t>Hemocultivo Pediatrico (microbiologia)</t>
  </si>
  <si>
    <t xml:space="preserve">Hemocultivo recien nacido (microbiologia) </t>
  </si>
  <si>
    <t>Hemocultivo de Adulto (microbiologia)</t>
  </si>
  <si>
    <t>Cintas de Orina 100 Pbs (uroanalisis)</t>
  </si>
  <si>
    <t>Coloracion de Gram</t>
  </si>
  <si>
    <t>Oxacilina MICROBIOLOGIA</t>
  </si>
  <si>
    <t>Ampicilina</t>
  </si>
  <si>
    <t>Meropenen</t>
  </si>
  <si>
    <t>REACTIVOS VIH/SIDA</t>
  </si>
  <si>
    <t>DETERMINE</t>
  </si>
  <si>
    <t>CD4</t>
  </si>
  <si>
    <t>ORAQUIK</t>
  </si>
  <si>
    <t>EQUIPO DE LABORATORIO MEDICO</t>
  </si>
  <si>
    <t>EQUIPO DE LABORATORIO MEDICO SANITARIO HOSP E INSTRUMENTAL</t>
  </si>
  <si>
    <t>ESFIGNOMANOMETRO</t>
  </si>
  <si>
    <t>ESTETOSCOPIO</t>
  </si>
  <si>
    <t>UTILES Y MATERIALES ELECTRICOS</t>
  </si>
  <si>
    <t xml:space="preserve">TUBOS FLUORECENTES </t>
  </si>
  <si>
    <t>CABLES VARIOS NUMEROS</t>
  </si>
  <si>
    <t>FOCOS AHORRATIVOS</t>
  </si>
  <si>
    <t>TOTAL ( X CADA CATEGORÍA)</t>
  </si>
  <si>
    <t>Fecha de emisión:</t>
  </si>
  <si>
    <t>DD/MM/AA</t>
  </si>
  <si>
    <t>Emitido por:</t>
  </si>
  <si>
    <t>Fecha de Modificacion</t>
  </si>
  <si>
    <t xml:space="preserve">Modificado por </t>
  </si>
  <si>
    <t>Fecha de Registro ONCAE:</t>
  </si>
  <si>
    <t>Recibido por:</t>
  </si>
  <si>
    <t>Fecha de Aprobación:</t>
  </si>
  <si>
    <t>Aprobado por:</t>
  </si>
  <si>
    <t>Fecha de Aprobacion</t>
  </si>
  <si>
    <t>Aprobado por</t>
  </si>
  <si>
    <t>Fecha Actualización ONCAE:</t>
  </si>
  <si>
    <t>Actualizado por:</t>
  </si>
  <si>
    <t>HOSPITAL DR JUAN MANUEL GALVEZ</t>
  </si>
  <si>
    <t xml:space="preserve">                                      SECRETARÍA DE ESTADO EN EL DESPACHO DE  SALUD</t>
  </si>
  <si>
    <t>FONDOS EXTERNOS</t>
  </si>
  <si>
    <r>
      <t xml:space="preserve">Categoría: </t>
    </r>
    <r>
      <rPr>
        <b/>
        <i/>
        <sz val="5"/>
        <rFont val="Arial"/>
        <family val="2"/>
      </rPr>
      <t>[FONDOS EXTERNOS ]</t>
    </r>
  </si>
  <si>
    <t>No.</t>
  </si>
  <si>
    <t>REACTIVOS</t>
  </si>
  <si>
    <t>DETERMINE  100 PBS</t>
  </si>
  <si>
    <t>Dewars de Oxigeno Liquido 6600 Pies Cub</t>
  </si>
  <si>
    <t>Cilindros de  Oxigeno 220 Pies Cubicos</t>
  </si>
  <si>
    <t>Gasa  Hospitalaria 36X100</t>
  </si>
  <si>
    <t>Vicril varios numeros</t>
  </si>
  <si>
    <t>Cromico varios numeros</t>
  </si>
  <si>
    <t>Guantes esteriles varios numeros</t>
  </si>
  <si>
    <t>HUMIDIFICADORES P OXIGENO</t>
  </si>
  <si>
    <t>jeringas varios numeros</t>
  </si>
  <si>
    <t>agujas descartables 18 20 21</t>
  </si>
  <si>
    <t>agujas de puncion lumbar 26</t>
  </si>
  <si>
    <t>cateter varios numeros</t>
  </si>
  <si>
    <t>Tubos endotraqueales varios numeros</t>
  </si>
  <si>
    <t>agujas de puncion lumbar 25</t>
  </si>
  <si>
    <t xml:space="preserve"> HOSPITAL DR JUAN MANUEL GALVEZ</t>
  </si>
  <si>
    <t>PLAN ANUAL DE COMPRAS Y CONTRATACIONES (PACC) PARA EL AÑO FISCAL 2015</t>
  </si>
  <si>
    <t>28/02/015</t>
  </si>
  <si>
    <t>001-2015</t>
  </si>
  <si>
    <t>002-2015</t>
  </si>
  <si>
    <t>003-2015</t>
  </si>
  <si>
    <t>004-2015</t>
  </si>
  <si>
    <t>25/05/205</t>
  </si>
  <si>
    <t>16/06/205</t>
  </si>
  <si>
    <t>005-2015</t>
  </si>
  <si>
    <t>006-2015</t>
  </si>
  <si>
    <t>007-2015</t>
  </si>
  <si>
    <t>008-2015</t>
  </si>
  <si>
    <t>009-2015</t>
  </si>
  <si>
    <t>22/02/205</t>
  </si>
  <si>
    <t>2128</t>
  </si>
  <si>
    <t>10-2015</t>
  </si>
  <si>
    <t>11-2015</t>
  </si>
  <si>
    <t>12-2015</t>
  </si>
  <si>
    <t>13-2015</t>
  </si>
  <si>
    <t>14-2015</t>
  </si>
  <si>
    <t>15-2015</t>
  </si>
  <si>
    <t>16-2015</t>
  </si>
  <si>
    <t>18-2015</t>
  </si>
  <si>
    <t>17-2015</t>
  </si>
  <si>
    <t>19-2015</t>
  </si>
  <si>
    <t>20-2015</t>
  </si>
  <si>
    <t>Bilirrubina</t>
  </si>
  <si>
    <t xml:space="preserve">Diluyente  </t>
  </si>
  <si>
    <t>CALIBRADOR APLUS (QUIMICA)</t>
  </si>
  <si>
    <t>SOLUCION 47 (QUIMICA)</t>
  </si>
  <si>
    <t>TWEN 20 (QUIMICA)</t>
  </si>
  <si>
    <t>AGUA DESTILADA CALIDAD II (QUIMICA)</t>
  </si>
  <si>
    <t>CK TOTAL 20X 2.5 ML (QUIMICA)</t>
  </si>
  <si>
    <t>CALCIO (QUIMICA)</t>
  </si>
  <si>
    <t>ACEITE DE INMERSION 480 ML (HEMATOLOGIA)</t>
  </si>
  <si>
    <t>GLISEROL (HEMAtologia)</t>
  </si>
  <si>
    <t>control hematologia 1 H.N.(hematologia)</t>
  </si>
  <si>
    <t xml:space="preserve">H.P.L.V 1 Y 2 </t>
  </si>
  <si>
    <t>ANTI A</t>
  </si>
  <si>
    <t>ANTI B</t>
  </si>
  <si>
    <t>ANTI D</t>
  </si>
  <si>
    <t>ALBUMINABOVINA (BCO DE SANGRE)</t>
  </si>
  <si>
    <t>SUERO DE COOMBS</t>
  </si>
  <si>
    <t>PRUEBAS DE EMBARAZO CIEN P (SEROLOGIA)</t>
  </si>
  <si>
    <t xml:space="preserve">Acetona pura (MICROBIOLOGIA)  galon </t>
  </si>
  <si>
    <t>ETANOL (MICROBIOLOGIA)</t>
  </si>
  <si>
    <t>mueller hinton (microbiologia)</t>
  </si>
  <si>
    <t>siprofloxacina</t>
  </si>
  <si>
    <t>trimetropim</t>
  </si>
  <si>
    <t>sulfa</t>
  </si>
  <si>
    <t>fosfosil</t>
  </si>
  <si>
    <t>gentamicina</t>
  </si>
  <si>
    <t>ceftriaxone</t>
  </si>
  <si>
    <t>amicacina</t>
  </si>
  <si>
    <t>ceftaxidime</t>
  </si>
  <si>
    <t>cefadroxilo</t>
  </si>
  <si>
    <t>penicilina</t>
  </si>
  <si>
    <t>imipenen</t>
  </si>
  <si>
    <t xml:space="preserve">REACTIVOS </t>
  </si>
  <si>
    <t>14/07/205</t>
  </si>
  <si>
    <t>CONTADOR DE CELULAS</t>
  </si>
  <si>
    <t>ESTUFA MAGNETICA PARA MEDIOS DE CULTIVO</t>
  </si>
  <si>
    <t>REFRIGERADORA PARA BACTERIOLOGIA</t>
  </si>
  <si>
    <t>ING JORGE LUIS PINEDA SERRANO</t>
  </si>
  <si>
    <t>ING.JORGE LUIS PINEDA SERRANO ( ADMINISTRADOR)</t>
  </si>
  <si>
    <t>07//01/2015</t>
  </si>
  <si>
    <t>DR.JOSE NEFTALY PEREZ RIVERA</t>
  </si>
  <si>
    <t>21-2015</t>
  </si>
  <si>
    <t>ULTRASONIDO</t>
  </si>
  <si>
    <t>PLAN ANUAL DE COMPRAS Y CONTRATACIONES (PACC) PARA EL AÑO FISCAL  2015</t>
  </si>
  <si>
    <t>ING.JORGE LUIS PINEDA SERRANO (ADMINISTRADOR)</t>
  </si>
  <si>
    <t>ING.JORGE LUIS PINEDA SERRANO</t>
  </si>
  <si>
    <t>22-2015</t>
  </si>
  <si>
    <t>2142</t>
  </si>
  <si>
    <t>2143</t>
  </si>
  <si>
    <t>23-2015</t>
  </si>
  <si>
    <t>24-2015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</si>
</sst>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_ * #,##0.00_ ;_ * \-#,##0.00_ ;_ * &quot;-&quot;??_ ;_ @_ "/>
    <numFmt numFmtId="166" formatCode="_([$€-2]\ * #,##0.00_);_([$€-2]\ * \(#,##0.00\);_([$€-2]\ * &quot;-&quot;??_)"/>
    <numFmt numFmtId="167" formatCode="&quot;L&quot;#,##0.00"/>
    <numFmt numFmtId="168" formatCode="#,##0.00_);\-#,##0.00"/>
    <numFmt numFmtId="169" formatCode="#,##0.00_ ;\-#,##0.00\ "/>
    <numFmt numFmtId="170" formatCode="00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5"/>
      <color indexed="10"/>
      <name val="Arial"/>
      <family val="2"/>
    </font>
    <font>
      <b/>
      <sz val="5"/>
      <color rgb="FF0000FF"/>
      <name val="Arial"/>
      <family val="2"/>
    </font>
    <font>
      <b/>
      <sz val="5"/>
      <color indexed="12"/>
      <name val="Arial"/>
      <family val="2"/>
    </font>
    <font>
      <sz val="5"/>
      <color theme="1"/>
      <name val="Arial"/>
      <family val="2"/>
    </font>
    <font>
      <sz val="5"/>
      <color rgb="FFFF0000"/>
      <name val="Arial"/>
      <family val="2"/>
    </font>
    <font>
      <b/>
      <sz val="5"/>
      <color theme="0"/>
      <name val="Arial"/>
      <family val="2"/>
    </font>
    <font>
      <sz val="5"/>
      <color theme="0"/>
      <name val="Arial"/>
      <family val="2"/>
    </font>
    <font>
      <b/>
      <sz val="5"/>
      <color theme="1"/>
      <name val="Arial"/>
      <family val="2"/>
    </font>
    <font>
      <sz val="5"/>
      <name val="Clarendon"/>
      <family val="1"/>
    </font>
    <font>
      <b/>
      <sz val="5"/>
      <color rgb="FFFF0000"/>
      <name val="Arial"/>
      <family val="2"/>
    </font>
    <font>
      <sz val="5"/>
      <color indexed="8"/>
      <name val="Arial"/>
      <family val="2"/>
    </font>
    <font>
      <sz val="5"/>
      <name val="Calibri"/>
      <family val="2"/>
      <scheme val="minor"/>
    </font>
    <font>
      <b/>
      <sz val="5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5"/>
      <color indexed="10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37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5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4" fontId="11" fillId="0" borderId="18" xfId="0" applyNumberFormat="1" applyFont="1" applyFill="1" applyBorder="1" applyAlignment="1">
      <alignment horizontal="center" vertical="center"/>
    </xf>
    <xf numFmtId="14" fontId="11" fillId="0" borderId="18" xfId="0" applyNumberFormat="1" applyFont="1" applyBorder="1" applyAlignment="1">
      <alignment horizontal="center" vertical="center"/>
    </xf>
    <xf numFmtId="0" fontId="8" fillId="5" borderId="18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 wrapText="1"/>
    </xf>
    <xf numFmtId="14" fontId="8" fillId="5" borderId="18" xfId="0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164" fontId="12" fillId="5" borderId="18" xfId="0" applyNumberFormat="1" applyFont="1" applyFill="1" applyBorder="1" applyAlignment="1">
      <alignment vertical="center" wrapText="1"/>
    </xf>
    <xf numFmtId="165" fontId="12" fillId="5" borderId="19" xfId="0" applyNumberFormat="1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4" fontId="13" fillId="0" borderId="18" xfId="0" applyNumberFormat="1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vertical="center" wrapText="1"/>
    </xf>
    <xf numFmtId="164" fontId="12" fillId="0" borderId="19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43" fontId="12" fillId="0" borderId="19" xfId="1" applyFont="1" applyBorder="1" applyAlignment="1">
      <alignment horizontal="center" vertical="center" wrapText="1"/>
    </xf>
    <xf numFmtId="43" fontId="12" fillId="6" borderId="19" xfId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43" fontId="8" fillId="5" borderId="19" xfId="1" applyFont="1" applyFill="1" applyBorder="1" applyAlignment="1">
      <alignment horizontal="center" vertical="center" wrapText="1"/>
    </xf>
    <xf numFmtId="165" fontId="8" fillId="5" borderId="19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8" fillId="0" borderId="19" xfId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165" fontId="8" fillId="5" borderId="9" xfId="1" applyNumberFormat="1" applyFont="1" applyFill="1" applyBorder="1" applyAlignment="1">
      <alignment horizontal="center" vertical="center" wrapText="1"/>
    </xf>
    <xf numFmtId="164" fontId="8" fillId="5" borderId="19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8" fillId="5" borderId="4" xfId="0" applyFont="1" applyFill="1" applyBorder="1"/>
    <xf numFmtId="0" fontId="7" fillId="5" borderId="4" xfId="0" applyFont="1" applyFill="1" applyBorder="1"/>
    <xf numFmtId="0" fontId="12" fillId="5" borderId="19" xfId="0" applyFont="1" applyFill="1" applyBorder="1" applyAlignment="1">
      <alignment horizontal="center" vertical="center" wrapText="1"/>
    </xf>
    <xf numFmtId="43" fontId="12" fillId="5" borderId="19" xfId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/>
    <xf numFmtId="0" fontId="12" fillId="0" borderId="18" xfId="0" applyFont="1" applyBorder="1" applyAlignment="1">
      <alignment horizontal="center" vertical="center" wrapText="1"/>
    </xf>
    <xf numFmtId="14" fontId="12" fillId="0" borderId="18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3" fontId="12" fillId="0" borderId="18" xfId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4" fontId="8" fillId="5" borderId="18" xfId="0" applyNumberFormat="1" applyFont="1" applyFill="1" applyBorder="1" applyAlignment="1">
      <alignment horizontal="left" vertical="center" wrapText="1"/>
    </xf>
    <xf numFmtId="14" fontId="12" fillId="5" borderId="18" xfId="0" applyNumberFormat="1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center" vertical="center" wrapText="1"/>
    </xf>
    <xf numFmtId="14" fontId="8" fillId="6" borderId="18" xfId="0" applyNumberFormat="1" applyFont="1" applyFill="1" applyBorder="1" applyAlignment="1">
      <alignment horizontal="center" vertical="center" wrapText="1"/>
    </xf>
    <xf numFmtId="14" fontId="12" fillId="6" borderId="18" xfId="0" applyNumberFormat="1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164" fontId="12" fillId="6" borderId="19" xfId="0" applyNumberFormat="1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164" fontId="12" fillId="6" borderId="18" xfId="0" applyNumberFormat="1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14" fontId="12" fillId="5" borderId="18" xfId="0" applyNumberFormat="1" applyFont="1" applyFill="1" applyBorder="1" applyAlignment="1">
      <alignment horizontal="center" vertical="center" wrapText="1"/>
    </xf>
    <xf numFmtId="43" fontId="12" fillId="5" borderId="18" xfId="1" applyFont="1" applyFill="1" applyBorder="1" applyAlignment="1">
      <alignment horizontal="center" vertical="center" wrapText="1"/>
    </xf>
    <xf numFmtId="165" fontId="12" fillId="5" borderId="18" xfId="0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165" fontId="12" fillId="5" borderId="19" xfId="1" applyNumberFormat="1" applyFont="1" applyFill="1" applyBorder="1" applyAlignment="1">
      <alignment horizontal="center" vertical="center" wrapText="1"/>
    </xf>
    <xf numFmtId="164" fontId="12" fillId="5" borderId="19" xfId="0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vertical="center" wrapText="1"/>
    </xf>
    <xf numFmtId="14" fontId="8" fillId="0" borderId="18" xfId="0" applyNumberFormat="1" applyFont="1" applyFill="1" applyBorder="1" applyAlignment="1">
      <alignment horizontal="left" vertical="center"/>
    </xf>
    <xf numFmtId="0" fontId="8" fillId="6" borderId="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43" fontId="17" fillId="0" borderId="18" xfId="1" applyFont="1" applyBorder="1"/>
    <xf numFmtId="165" fontId="8" fillId="0" borderId="19" xfId="0" applyNumberFormat="1" applyFont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43" fontId="8" fillId="6" borderId="19" xfId="1" applyFont="1" applyFill="1" applyBorder="1" applyAlignment="1">
      <alignment horizontal="center" vertical="center" wrapText="1"/>
    </xf>
    <xf numFmtId="165" fontId="8" fillId="6" borderId="19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164" fontId="8" fillId="6" borderId="19" xfId="0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8" fillId="6" borderId="0" xfId="0" applyFont="1" applyFill="1" applyBorder="1"/>
    <xf numFmtId="0" fontId="8" fillId="6" borderId="18" xfId="0" applyFont="1" applyFill="1" applyBorder="1"/>
    <xf numFmtId="0" fontId="7" fillId="0" borderId="19" xfId="0" applyFont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43" fontId="8" fillId="0" borderId="18" xfId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 wrapText="1"/>
    </xf>
    <xf numFmtId="14" fontId="9" fillId="6" borderId="18" xfId="0" applyNumberFormat="1" applyFont="1" applyFill="1" applyBorder="1" applyAlignment="1">
      <alignment horizontal="center" vertical="center" wrapText="1"/>
    </xf>
    <xf numFmtId="43" fontId="12" fillId="0" borderId="20" xfId="1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vertical="center" wrapText="1"/>
    </xf>
    <xf numFmtId="14" fontId="8" fillId="6" borderId="19" xfId="0" applyNumberFormat="1" applyFont="1" applyFill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164" fontId="8" fillId="5" borderId="18" xfId="0" applyNumberFormat="1" applyFont="1" applyFill="1" applyBorder="1" applyAlignment="1">
      <alignment horizontal="center" vertical="center" wrapText="1"/>
    </xf>
    <xf numFmtId="43" fontId="8" fillId="5" borderId="18" xfId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165" fontId="8" fillId="5" borderId="18" xfId="0" applyNumberFormat="1" applyFont="1" applyFill="1" applyBorder="1" applyAlignment="1">
      <alignment horizontal="center" vertical="center" wrapText="1"/>
    </xf>
    <xf numFmtId="43" fontId="8" fillId="6" borderId="18" xfId="1" applyFont="1" applyFill="1" applyBorder="1" applyAlignment="1">
      <alignment horizontal="center" vertical="center" wrapText="1"/>
    </xf>
    <xf numFmtId="165" fontId="8" fillId="6" borderId="18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/>
    </xf>
    <xf numFmtId="164" fontId="19" fillId="5" borderId="19" xfId="0" applyNumberFormat="1" applyFont="1" applyFill="1" applyBorder="1" applyAlignment="1">
      <alignment horizontal="center" vertical="center" wrapText="1"/>
    </xf>
    <xf numFmtId="4" fontId="12" fillId="5" borderId="19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/>
    <xf numFmtId="0" fontId="21" fillId="0" borderId="18" xfId="0" applyFont="1" applyBorder="1" applyAlignment="1"/>
    <xf numFmtId="0" fontId="20" fillId="0" borderId="1" xfId="0" applyFont="1" applyBorder="1" applyAlignment="1"/>
    <xf numFmtId="4" fontId="20" fillId="0" borderId="18" xfId="3" applyNumberFormat="1" applyFont="1" applyBorder="1" applyAlignment="1">
      <alignment horizontal="right" vertical="center"/>
    </xf>
    <xf numFmtId="4" fontId="22" fillId="0" borderId="19" xfId="0" applyNumberFormat="1" applyFont="1" applyBorder="1" applyAlignment="1">
      <alignment horizontal="center" vertical="center" wrapText="1"/>
    </xf>
    <xf numFmtId="0" fontId="20" fillId="0" borderId="6" xfId="0" applyFont="1" applyBorder="1" applyAlignment="1"/>
    <xf numFmtId="165" fontId="20" fillId="0" borderId="18" xfId="1" applyNumberFormat="1" applyFont="1" applyBorder="1" applyAlignment="1">
      <alignment horizontal="right"/>
    </xf>
    <xf numFmtId="0" fontId="20" fillId="0" borderId="9" xfId="0" applyFont="1" applyBorder="1" applyAlignment="1"/>
    <xf numFmtId="49" fontId="7" fillId="5" borderId="8" xfId="0" applyNumberFormat="1" applyFont="1" applyFill="1" applyBorder="1" applyAlignment="1">
      <alignment horizontal="left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left" vertical="center" wrapText="1"/>
    </xf>
    <xf numFmtId="166" fontId="8" fillId="6" borderId="18" xfId="4" applyFont="1" applyFill="1" applyBorder="1" applyAlignment="1">
      <alignment horizontal="left" vertical="center" wrapText="1"/>
    </xf>
    <xf numFmtId="166" fontId="8" fillId="5" borderId="18" xfId="4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vertical="center" wrapText="1"/>
    </xf>
    <xf numFmtId="43" fontId="19" fillId="6" borderId="19" xfId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6" borderId="21" xfId="0" applyFont="1" applyFill="1" applyBorder="1" applyAlignment="1">
      <alignment horizontal="left" vertical="center" wrapText="1"/>
    </xf>
    <xf numFmtId="0" fontId="8" fillId="5" borderId="9" xfId="0" applyFont="1" applyFill="1" applyBorder="1"/>
    <xf numFmtId="0" fontId="8" fillId="5" borderId="8" xfId="0" applyFont="1" applyFill="1" applyBorder="1"/>
    <xf numFmtId="0" fontId="8" fillId="0" borderId="19" xfId="0" applyFont="1" applyBorder="1" applyAlignment="1">
      <alignment horizontal="justify" vertical="center" wrapText="1"/>
    </xf>
    <xf numFmtId="14" fontId="23" fillId="0" borderId="18" xfId="0" applyNumberFormat="1" applyFont="1" applyBorder="1" applyAlignment="1">
      <alignment horizontal="center" vertical="center" wrapText="1"/>
    </xf>
    <xf numFmtId="0" fontId="8" fillId="6" borderId="8" xfId="0" applyFont="1" applyFill="1" applyBorder="1"/>
    <xf numFmtId="0" fontId="7" fillId="6" borderId="6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justify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vertical="center" wrapText="1"/>
    </xf>
    <xf numFmtId="14" fontId="13" fillId="5" borderId="18" xfId="0" applyNumberFormat="1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43" fontId="16" fillId="5" borderId="19" xfId="1" applyFont="1" applyFill="1" applyBorder="1" applyAlignment="1">
      <alignment horizontal="center" vertical="center" wrapText="1"/>
    </xf>
    <xf numFmtId="164" fontId="16" fillId="5" borderId="19" xfId="0" applyNumberFormat="1" applyFont="1" applyFill="1" applyBorder="1" applyAlignment="1">
      <alignment horizontal="center" vertical="center" wrapText="1"/>
    </xf>
    <xf numFmtId="167" fontId="25" fillId="0" borderId="18" xfId="2" applyNumberFormat="1" applyFont="1" applyBorder="1" applyAlignment="1">
      <alignment horizontal="center" vertical="center"/>
    </xf>
    <xf numFmtId="167" fontId="25" fillId="0" borderId="18" xfId="2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26" fillId="0" borderId="0" xfId="0" applyFont="1" applyAlignment="1">
      <alignment horizontal="right"/>
    </xf>
    <xf numFmtId="0" fontId="26" fillId="0" borderId="0" xfId="0" applyFont="1"/>
    <xf numFmtId="0" fontId="2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/>
    <xf numFmtId="0" fontId="7" fillId="0" borderId="18" xfId="0" applyFont="1" applyBorder="1" applyAlignment="1">
      <alignment horizontal="center" vertical="center"/>
    </xf>
    <xf numFmtId="44" fontId="8" fillId="0" borderId="0" xfId="2" applyFont="1" applyFill="1" applyBorder="1" applyAlignment="1">
      <alignment vertical="center"/>
    </xf>
    <xf numFmtId="0" fontId="10" fillId="5" borderId="18" xfId="0" applyFont="1" applyFill="1" applyBorder="1" applyAlignment="1">
      <alignment horizontal="left" vertical="center" wrapText="1"/>
    </xf>
    <xf numFmtId="168" fontId="8" fillId="5" borderId="18" xfId="0" applyNumberFormat="1" applyFont="1" applyFill="1" applyBorder="1" applyAlignment="1">
      <alignment horizontal="right" vertical="center" wrapText="1"/>
    </xf>
    <xf numFmtId="0" fontId="19" fillId="0" borderId="18" xfId="0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168" fontId="19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68" fontId="8" fillId="0" borderId="18" xfId="0" applyNumberFormat="1" applyFont="1" applyBorder="1" applyAlignment="1">
      <alignment horizontal="right" vertical="center"/>
    </xf>
    <xf numFmtId="168" fontId="8" fillId="0" borderId="18" xfId="0" applyNumberFormat="1" applyFont="1" applyBorder="1" applyAlignment="1">
      <alignment horizontal="right" vertical="center" wrapText="1"/>
    </xf>
    <xf numFmtId="0" fontId="8" fillId="5" borderId="18" xfId="0" applyFont="1" applyFill="1" applyBorder="1"/>
    <xf numFmtId="49" fontId="8" fillId="5" borderId="21" xfId="0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right" vertical="center" wrapText="1"/>
    </xf>
    <xf numFmtId="0" fontId="19" fillId="0" borderId="8" xfId="0" applyFont="1" applyBorder="1" applyAlignment="1">
      <alignment vertical="center"/>
    </xf>
    <xf numFmtId="0" fontId="8" fillId="0" borderId="18" xfId="0" applyFont="1" applyBorder="1" applyAlignment="1">
      <alignment horizontal="righ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19" fillId="5" borderId="18" xfId="0" applyFont="1" applyFill="1" applyBorder="1" applyAlignment="1">
      <alignment horizontal="center" vertical="center"/>
    </xf>
    <xf numFmtId="49" fontId="8" fillId="5" borderId="1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14" fontId="8" fillId="5" borderId="18" xfId="0" applyNumberFormat="1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 wrapText="1"/>
    </xf>
    <xf numFmtId="169" fontId="8" fillId="5" borderId="18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3" fontId="8" fillId="0" borderId="18" xfId="1" applyFont="1" applyBorder="1" applyAlignment="1">
      <alignment horizontal="right" vertical="center" wrapText="1"/>
    </xf>
    <xf numFmtId="165" fontId="8" fillId="5" borderId="18" xfId="0" applyNumberFormat="1" applyFont="1" applyFill="1" applyBorder="1" applyAlignment="1">
      <alignment horizontal="right" vertical="center" wrapText="1"/>
    </xf>
    <xf numFmtId="168" fontId="19" fillId="0" borderId="18" xfId="0" applyNumberFormat="1" applyFont="1" applyBorder="1" applyAlignment="1">
      <alignment horizontal="right" vertical="center"/>
    </xf>
    <xf numFmtId="165" fontId="8" fillId="0" borderId="18" xfId="0" applyNumberFormat="1" applyFont="1" applyBorder="1" applyAlignment="1">
      <alignment horizontal="right" vertical="center" wrapText="1"/>
    </xf>
    <xf numFmtId="49" fontId="11" fillId="0" borderId="18" xfId="0" applyNumberFormat="1" applyFont="1" applyFill="1" applyBorder="1" applyAlignment="1">
      <alignment horizontal="center" vertical="center"/>
    </xf>
    <xf numFmtId="164" fontId="8" fillId="0" borderId="18" xfId="0" applyNumberFormat="1" applyFont="1" applyBorder="1" applyAlignment="1">
      <alignment horizontal="right" vertical="center" wrapText="1"/>
    </xf>
    <xf numFmtId="165" fontId="12" fillId="6" borderId="18" xfId="2" applyNumberFormat="1" applyFont="1" applyFill="1" applyBorder="1" applyAlignment="1">
      <alignment horizontal="right" vertical="center" wrapText="1"/>
    </xf>
    <xf numFmtId="4" fontId="8" fillId="0" borderId="0" xfId="0" applyNumberFormat="1" applyFont="1"/>
    <xf numFmtId="165" fontId="12" fillId="6" borderId="18" xfId="2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right"/>
    </xf>
    <xf numFmtId="0" fontId="30" fillId="0" borderId="0" xfId="0" applyFont="1"/>
    <xf numFmtId="0" fontId="30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8" fillId="0" borderId="2" xfId="0" applyFont="1" applyBorder="1"/>
    <xf numFmtId="0" fontId="7" fillId="0" borderId="18" xfId="0" applyFont="1" applyBorder="1" applyAlignment="1">
      <alignment horizontal="center" wrapText="1"/>
    </xf>
    <xf numFmtId="0" fontId="7" fillId="0" borderId="0" xfId="0" applyFont="1" applyBorder="1" applyAlignment="1"/>
    <xf numFmtId="0" fontId="7" fillId="0" borderId="21" xfId="0" applyFont="1" applyBorder="1" applyAlignment="1"/>
    <xf numFmtId="0" fontId="7" fillId="0" borderId="2" xfId="0" applyFont="1" applyBorder="1" applyAlignment="1">
      <alignment horizontal="left"/>
    </xf>
    <xf numFmtId="0" fontId="7" fillId="0" borderId="21" xfId="0" applyFont="1" applyBorder="1" applyAlignment="1">
      <alignment wrapText="1"/>
    </xf>
    <xf numFmtId="0" fontId="8" fillId="0" borderId="3" xfId="0" applyFont="1" applyBorder="1"/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/>
    <xf numFmtId="0" fontId="8" fillId="0" borderId="10" xfId="0" applyFont="1" applyBorder="1"/>
    <xf numFmtId="0" fontId="7" fillId="0" borderId="19" xfId="0" applyFont="1" applyBorder="1" applyAlignment="1"/>
    <xf numFmtId="0" fontId="7" fillId="0" borderId="10" xfId="0" applyFont="1" applyBorder="1"/>
    <xf numFmtId="0" fontId="7" fillId="0" borderId="19" xfId="0" applyFont="1" applyBorder="1" applyAlignment="1">
      <alignment wrapText="1"/>
    </xf>
    <xf numFmtId="0" fontId="8" fillId="0" borderId="11" xfId="0" applyFont="1" applyBorder="1"/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6" xfId="0" applyFont="1" applyBorder="1"/>
    <xf numFmtId="0" fontId="7" fillId="0" borderId="0" xfId="0" applyFont="1" applyBorder="1"/>
    <xf numFmtId="0" fontId="7" fillId="0" borderId="7" xfId="0" applyFont="1" applyBorder="1"/>
    <xf numFmtId="0" fontId="31" fillId="0" borderId="0" xfId="0" applyFont="1"/>
    <xf numFmtId="0" fontId="32" fillId="0" borderId="0" xfId="0" applyFont="1"/>
    <xf numFmtId="0" fontId="7" fillId="0" borderId="18" xfId="0" applyFont="1" applyBorder="1" applyAlignment="1">
      <alignment horizontal="center" vertical="center" wrapText="1"/>
    </xf>
    <xf numFmtId="168" fontId="19" fillId="0" borderId="5" xfId="0" applyNumberFormat="1" applyFont="1" applyBorder="1" applyAlignment="1">
      <alignment horizontal="center" vertical="center"/>
    </xf>
    <xf numFmtId="170" fontId="7" fillId="5" borderId="18" xfId="0" applyNumberFormat="1" applyFont="1" applyFill="1" applyBorder="1" applyAlignment="1">
      <alignment horizontal="center" vertical="center" wrapText="1"/>
    </xf>
    <xf numFmtId="49" fontId="7" fillId="5" borderId="18" xfId="0" applyNumberFormat="1" applyFont="1" applyFill="1" applyBorder="1" applyAlignment="1">
      <alignment horizontal="center" vertical="center" wrapText="1"/>
    </xf>
    <xf numFmtId="49" fontId="7" fillId="5" borderId="18" xfId="0" applyNumberFormat="1" applyFont="1" applyFill="1" applyBorder="1" applyAlignment="1">
      <alignment vertical="center" wrapText="1"/>
    </xf>
    <xf numFmtId="0" fontId="13" fillId="7" borderId="18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vertical="center"/>
    </xf>
    <xf numFmtId="0" fontId="8" fillId="6" borderId="9" xfId="0" applyFont="1" applyFill="1" applyBorder="1"/>
    <xf numFmtId="0" fontId="7" fillId="6" borderId="8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wrapText="1"/>
    </xf>
    <xf numFmtId="167" fontId="7" fillId="0" borderId="18" xfId="2" applyNumberFormat="1" applyFont="1" applyBorder="1" applyAlignment="1">
      <alignment horizontal="center" vertical="center" wrapText="1"/>
    </xf>
    <xf numFmtId="14" fontId="7" fillId="6" borderId="3" xfId="0" applyNumberFormat="1" applyFont="1" applyFill="1" applyBorder="1" applyAlignment="1"/>
    <xf numFmtId="0" fontId="7" fillId="6" borderId="8" xfId="0" applyFont="1" applyFill="1" applyBorder="1" applyAlignment="1"/>
    <xf numFmtId="0" fontId="7" fillId="6" borderId="5" xfId="0" applyFont="1" applyFill="1" applyBorder="1" applyAlignment="1"/>
    <xf numFmtId="0" fontId="7" fillId="6" borderId="21" xfId="0" applyFont="1" applyFill="1" applyBorder="1" applyAlignment="1"/>
    <xf numFmtId="14" fontId="7" fillId="0" borderId="3" xfId="0" applyNumberFormat="1" applyFont="1" applyBorder="1" applyAlignment="1"/>
    <xf numFmtId="49" fontId="19" fillId="5" borderId="18" xfId="0" applyNumberFormat="1" applyFont="1" applyFill="1" applyBorder="1" applyAlignment="1">
      <alignment horizontal="center" vertical="center"/>
    </xf>
    <xf numFmtId="0" fontId="33" fillId="0" borderId="18" xfId="0" applyFont="1" applyBorder="1" applyAlignment="1">
      <alignment vertical="center"/>
    </xf>
    <xf numFmtId="14" fontId="7" fillId="0" borderId="11" xfId="0" applyNumberFormat="1" applyFont="1" applyBorder="1" applyAlignment="1"/>
    <xf numFmtId="0" fontId="7" fillId="0" borderId="0" xfId="0" applyFont="1" applyBorder="1" applyAlignment="1">
      <alignment wrapText="1"/>
    </xf>
    <xf numFmtId="0" fontId="5" fillId="6" borderId="6" xfId="0" applyFont="1" applyFill="1" applyBorder="1"/>
    <xf numFmtId="0" fontId="5" fillId="6" borderId="0" xfId="0" applyFont="1" applyFill="1" applyBorder="1"/>
    <xf numFmtId="0" fontId="6" fillId="6" borderId="0" xfId="0" applyFont="1" applyFill="1" applyBorder="1"/>
    <xf numFmtId="0" fontId="6" fillId="6" borderId="7" xfId="0" applyFont="1" applyFill="1" applyBorder="1"/>
    <xf numFmtId="14" fontId="7" fillId="6" borderId="11" xfId="0" applyNumberFormat="1" applyFont="1" applyFill="1" applyBorder="1" applyAlignment="1"/>
    <xf numFmtId="0" fontId="12" fillId="0" borderId="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7" fillId="6" borderId="8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6" fillId="0" borderId="18" xfId="0" applyFont="1" applyFill="1" applyBorder="1" applyAlignment="1">
      <alignment horizontal="right" vertical="center"/>
    </xf>
    <xf numFmtId="0" fontId="24" fillId="0" borderId="18" xfId="0" applyFont="1" applyFill="1" applyBorder="1" applyAlignment="1">
      <alignment horizontal="right" vertical="center"/>
    </xf>
    <xf numFmtId="0" fontId="25" fillId="0" borderId="18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3" fillId="6" borderId="18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right" vertical="center"/>
    </xf>
    <xf numFmtId="0" fontId="7" fillId="0" borderId="8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19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3" fontId="19" fillId="0" borderId="18" xfId="0" applyNumberFormat="1" applyFont="1" applyBorder="1" applyAlignment="1">
      <alignment horizontal="center" vertical="center" wrapText="1"/>
    </xf>
  </cellXfs>
  <cellStyles count="5">
    <cellStyle name="Euro" xfId="4"/>
    <cellStyle name="Millares" xfId="1" builtinId="3"/>
    <cellStyle name="Millares 2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61"/>
  <sheetViews>
    <sheetView tabSelected="1" topLeftCell="B439" zoomScale="166" zoomScaleNormal="166" workbookViewId="0">
      <selection activeCell="Y448" sqref="Y448"/>
    </sheetView>
  </sheetViews>
  <sheetFormatPr baseColWidth="10" defaultRowHeight="15"/>
  <cols>
    <col min="1" max="1" width="3.140625" hidden="1" customWidth="1"/>
    <col min="3" max="3" width="6" customWidth="1"/>
    <col min="4" max="4" width="5.28515625" customWidth="1"/>
    <col min="5" max="5" width="4.28515625" customWidth="1"/>
    <col min="6" max="6" width="6.28515625" customWidth="1"/>
    <col min="7" max="7" width="6" customWidth="1"/>
    <col min="8" max="8" width="5.5703125" customWidth="1"/>
    <col min="9" max="9" width="6.7109375" customWidth="1"/>
    <col min="10" max="10" width="6.140625" customWidth="1"/>
    <col min="11" max="11" width="6.42578125" customWidth="1"/>
    <col min="12" max="12" width="7" customWidth="1"/>
    <col min="13" max="13" width="6.7109375" customWidth="1"/>
    <col min="14" max="14" width="6.5703125" customWidth="1"/>
    <col min="15" max="15" width="6.42578125" customWidth="1"/>
    <col min="16" max="16" width="6.85546875" customWidth="1"/>
    <col min="17" max="17" width="6.140625" customWidth="1"/>
    <col min="18" max="18" width="6.42578125" customWidth="1"/>
    <col min="19" max="19" width="6.140625" customWidth="1"/>
    <col min="20" max="20" width="6.85546875" customWidth="1"/>
    <col min="21" max="21" width="6" customWidth="1"/>
    <col min="22" max="22" width="6.140625" customWidth="1"/>
    <col min="23" max="23" width="5.42578125" customWidth="1"/>
    <col min="24" max="24" width="3.140625" customWidth="1"/>
    <col min="25" max="25" width="7.5703125" customWidth="1"/>
    <col min="26" max="26" width="8.28515625" customWidth="1"/>
  </cols>
  <sheetData>
    <row r="1" spans="1:26">
      <c r="A1" s="1"/>
      <c r="B1" s="294" t="s">
        <v>0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6">
      <c r="A2" s="2"/>
      <c r="B2" s="295" t="s">
        <v>1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</row>
    <row r="3" spans="1:26">
      <c r="A3" s="2"/>
      <c r="B3" s="295" t="s">
        <v>2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>
      <c r="A4" s="3"/>
      <c r="B4" s="296" t="s">
        <v>393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</row>
    <row r="5" spans="1:26">
      <c r="A5" s="297" t="s">
        <v>3</v>
      </c>
      <c r="B5" s="298"/>
      <c r="C5" s="298"/>
      <c r="D5" s="298"/>
      <c r="E5" s="299"/>
      <c r="F5" s="306" t="s">
        <v>4</v>
      </c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7"/>
    </row>
    <row r="6" spans="1:26">
      <c r="A6" s="300"/>
      <c r="B6" s="301"/>
      <c r="C6" s="301"/>
      <c r="D6" s="301"/>
      <c r="E6" s="302"/>
      <c r="F6" s="306" t="s">
        <v>5</v>
      </c>
      <c r="G6" s="306"/>
      <c r="H6" s="306"/>
      <c r="I6" s="307"/>
      <c r="J6" s="308" t="s">
        <v>6</v>
      </c>
      <c r="K6" s="306"/>
      <c r="L6" s="306"/>
      <c r="M6" s="307"/>
      <c r="N6" s="308" t="s">
        <v>7</v>
      </c>
      <c r="O6" s="306"/>
      <c r="P6" s="306"/>
      <c r="Q6" s="306"/>
      <c r="R6" s="308" t="s">
        <v>8</v>
      </c>
      <c r="S6" s="306"/>
      <c r="T6" s="306"/>
      <c r="U6" s="307"/>
      <c r="V6" s="308" t="s">
        <v>9</v>
      </c>
      <c r="W6" s="307"/>
      <c r="X6" s="309" t="s">
        <v>10</v>
      </c>
      <c r="Y6" s="310"/>
      <c r="Z6" s="311"/>
    </row>
    <row r="7" spans="1:26" ht="15.75" customHeight="1" thickBot="1">
      <c r="A7" s="303"/>
      <c r="B7" s="304"/>
      <c r="C7" s="304"/>
      <c r="D7" s="304"/>
      <c r="E7" s="305"/>
      <c r="F7" s="315" t="s">
        <v>11</v>
      </c>
      <c r="G7" s="316"/>
      <c r="H7" s="317" t="s">
        <v>12</v>
      </c>
      <c r="I7" s="318"/>
      <c r="J7" s="319" t="s">
        <v>13</v>
      </c>
      <c r="K7" s="318"/>
      <c r="L7" s="319" t="s">
        <v>14</v>
      </c>
      <c r="M7" s="318"/>
      <c r="N7" s="319" t="s">
        <v>15</v>
      </c>
      <c r="O7" s="318"/>
      <c r="P7" s="319" t="s">
        <v>16</v>
      </c>
      <c r="Q7" s="318"/>
      <c r="R7" s="319" t="s">
        <v>17</v>
      </c>
      <c r="S7" s="318"/>
      <c r="T7" s="319" t="s">
        <v>18</v>
      </c>
      <c r="U7" s="318"/>
      <c r="V7" s="319" t="s">
        <v>19</v>
      </c>
      <c r="W7" s="318"/>
      <c r="X7" s="312"/>
      <c r="Y7" s="313"/>
      <c r="Z7" s="314"/>
    </row>
    <row r="8" spans="1:26" ht="21" customHeight="1" thickTop="1">
      <c r="A8" s="322" t="s">
        <v>3</v>
      </c>
      <c r="B8" s="4" t="s">
        <v>20</v>
      </c>
      <c r="C8" s="5" t="s">
        <v>21</v>
      </c>
      <c r="D8" s="5" t="s">
        <v>22</v>
      </c>
      <c r="E8" s="5" t="s">
        <v>23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  <c r="N8" s="6" t="s">
        <v>24</v>
      </c>
      <c r="O8" s="6" t="s">
        <v>25</v>
      </c>
      <c r="P8" s="5" t="s">
        <v>24</v>
      </c>
      <c r="Q8" s="5" t="s">
        <v>25</v>
      </c>
      <c r="R8" s="5" t="s">
        <v>24</v>
      </c>
      <c r="S8" s="5" t="s">
        <v>25</v>
      </c>
      <c r="T8" s="5" t="s">
        <v>24</v>
      </c>
      <c r="U8" s="5" t="s">
        <v>25</v>
      </c>
      <c r="V8" s="5" t="s">
        <v>24</v>
      </c>
      <c r="W8" s="5" t="s">
        <v>25</v>
      </c>
      <c r="X8" s="5" t="s">
        <v>26</v>
      </c>
      <c r="Y8" s="5" t="s">
        <v>27</v>
      </c>
      <c r="Z8" s="5" t="s">
        <v>28</v>
      </c>
    </row>
    <row r="9" spans="1:26">
      <c r="A9" s="322"/>
      <c r="B9" s="323" t="s">
        <v>29</v>
      </c>
      <c r="C9" s="324" t="s">
        <v>30</v>
      </c>
      <c r="D9" s="324" t="s">
        <v>31</v>
      </c>
      <c r="E9" s="325" t="s">
        <v>32</v>
      </c>
      <c r="F9" s="7" t="s">
        <v>33</v>
      </c>
      <c r="G9" s="7" t="s">
        <v>33</v>
      </c>
      <c r="H9" s="7" t="s">
        <v>33</v>
      </c>
      <c r="I9" s="7" t="s">
        <v>33</v>
      </c>
      <c r="J9" s="7" t="s">
        <v>33</v>
      </c>
      <c r="K9" s="7" t="s">
        <v>33</v>
      </c>
      <c r="L9" s="7" t="s">
        <v>33</v>
      </c>
      <c r="M9" s="7" t="s">
        <v>33</v>
      </c>
      <c r="N9" s="7" t="s">
        <v>33</v>
      </c>
      <c r="O9" s="7" t="s">
        <v>33</v>
      </c>
      <c r="P9" s="7" t="s">
        <v>33</v>
      </c>
      <c r="Q9" s="7" t="s">
        <v>33</v>
      </c>
      <c r="R9" s="7" t="s">
        <v>33</v>
      </c>
      <c r="S9" s="7" t="s">
        <v>33</v>
      </c>
      <c r="T9" s="7" t="s">
        <v>33</v>
      </c>
      <c r="U9" s="7" t="s">
        <v>33</v>
      </c>
      <c r="V9" s="7" t="s">
        <v>33</v>
      </c>
      <c r="W9" s="7" t="s">
        <v>33</v>
      </c>
      <c r="X9" s="320" t="s">
        <v>34</v>
      </c>
      <c r="Y9" s="321" t="s">
        <v>35</v>
      </c>
      <c r="Z9" s="320" t="s">
        <v>34</v>
      </c>
    </row>
    <row r="10" spans="1:26">
      <c r="A10" s="322"/>
      <c r="B10" s="323"/>
      <c r="C10" s="324"/>
      <c r="D10" s="324"/>
      <c r="E10" s="325"/>
      <c r="F10" s="8" t="s">
        <v>34</v>
      </c>
      <c r="G10" s="8" t="s">
        <v>34</v>
      </c>
      <c r="H10" s="8" t="s">
        <v>34</v>
      </c>
      <c r="I10" s="8" t="s">
        <v>34</v>
      </c>
      <c r="J10" s="8" t="s">
        <v>34</v>
      </c>
      <c r="K10" s="8" t="s">
        <v>34</v>
      </c>
      <c r="L10" s="8" t="s">
        <v>34</v>
      </c>
      <c r="M10" s="8" t="s">
        <v>34</v>
      </c>
      <c r="N10" s="8" t="s">
        <v>34</v>
      </c>
      <c r="O10" s="8" t="s">
        <v>34</v>
      </c>
      <c r="P10" s="8" t="s">
        <v>34</v>
      </c>
      <c r="Q10" s="9" t="s">
        <v>34</v>
      </c>
      <c r="R10" s="9" t="s">
        <v>34</v>
      </c>
      <c r="S10" s="9" t="s">
        <v>34</v>
      </c>
      <c r="T10" s="9" t="s">
        <v>34</v>
      </c>
      <c r="U10" s="9" t="s">
        <v>34</v>
      </c>
      <c r="V10" s="9" t="s">
        <v>34</v>
      </c>
      <c r="W10" s="9" t="s">
        <v>34</v>
      </c>
      <c r="X10" s="320"/>
      <c r="Y10" s="321"/>
      <c r="Z10" s="320"/>
    </row>
    <row r="11" spans="1:26" ht="29.25" customHeight="1">
      <c r="A11" s="19">
        <v>3</v>
      </c>
      <c r="B11" s="10" t="s">
        <v>37</v>
      </c>
      <c r="C11" s="263" t="s">
        <v>395</v>
      </c>
      <c r="D11" s="12">
        <v>31100</v>
      </c>
      <c r="E11" s="12">
        <v>2101</v>
      </c>
      <c r="F11" s="13">
        <v>42037</v>
      </c>
      <c r="G11" s="13">
        <v>42041</v>
      </c>
      <c r="H11" s="13">
        <v>42044</v>
      </c>
      <c r="I11" s="13">
        <v>42048</v>
      </c>
      <c r="J11" s="13">
        <v>42051</v>
      </c>
      <c r="K11" s="13">
        <v>42055</v>
      </c>
      <c r="L11" s="13">
        <v>42058</v>
      </c>
      <c r="M11" s="13">
        <v>42060</v>
      </c>
      <c r="N11" s="13">
        <v>42061</v>
      </c>
      <c r="O11" s="13" t="s">
        <v>394</v>
      </c>
      <c r="P11" s="13">
        <v>42065</v>
      </c>
      <c r="Q11" s="13">
        <v>42069</v>
      </c>
      <c r="R11" s="13">
        <v>42072</v>
      </c>
      <c r="S11" s="13">
        <v>42073</v>
      </c>
      <c r="T11" s="13">
        <v>42074</v>
      </c>
      <c r="U11" s="13">
        <v>42075</v>
      </c>
      <c r="V11" s="13">
        <v>42076</v>
      </c>
      <c r="W11" s="13">
        <v>42091</v>
      </c>
      <c r="X11" s="20"/>
      <c r="Y11" s="21">
        <f>Y12+Y13+Y14+Y15+Y16+Y17+Y18+Y19+Y20+Y21+Y22+Y23+Y24+Y25+Y26+Y27+Y28+Y29+Y30+Y31+Y32+Y33+Y34+Y35+Y36+Y37+Y38+Y39+Y40+Y41+Y42+Y43</f>
        <v>450000</v>
      </c>
      <c r="Z11" s="22">
        <f>Z12+Z13+Z14+Z15+Z16+Z17+Z18+Z19+Z20+Z21+Z22+Z23+Z24+Z25+Z26+Z27+Z28+Z29+Z30+Z31+Z32+Z33+Z34+Z35+Z36+Z37+Z38+Z39+Z40+Z41+Z42+Z43</f>
        <v>450000</v>
      </c>
    </row>
    <row r="12" spans="1:26" ht="15" customHeight="1">
      <c r="A12" s="19"/>
      <c r="B12" s="16" t="s">
        <v>38</v>
      </c>
      <c r="C12" s="6" t="s">
        <v>39</v>
      </c>
      <c r="D12" s="23"/>
      <c r="E12" s="24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8"/>
      <c r="Y12" s="29">
        <v>33661</v>
      </c>
      <c r="Z12" s="30">
        <f>Y12</f>
        <v>33661</v>
      </c>
    </row>
    <row r="13" spans="1:26" ht="15" customHeight="1">
      <c r="A13" s="19"/>
      <c r="B13" s="16" t="s">
        <v>40</v>
      </c>
      <c r="C13" s="6"/>
      <c r="D13" s="23"/>
      <c r="E13" s="24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7"/>
      <c r="Q13" s="27"/>
      <c r="R13" s="27"/>
      <c r="S13" s="27"/>
      <c r="T13" s="27"/>
      <c r="U13" s="27"/>
      <c r="V13" s="27"/>
      <c r="W13" s="27"/>
      <c r="X13" s="28"/>
      <c r="Y13" s="29">
        <v>20000</v>
      </c>
      <c r="Z13" s="30">
        <f t="shared" ref="Z13:Z43" si="0">Y13</f>
        <v>20000</v>
      </c>
    </row>
    <row r="14" spans="1:26" ht="15" customHeight="1">
      <c r="A14" s="19"/>
      <c r="B14" s="16" t="s">
        <v>41</v>
      </c>
      <c r="C14" s="6"/>
      <c r="D14" s="23"/>
      <c r="E14" s="24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7"/>
      <c r="Q14" s="27"/>
      <c r="R14" s="27"/>
      <c r="S14" s="27"/>
      <c r="T14" s="27"/>
      <c r="U14" s="27"/>
      <c r="V14" s="27"/>
      <c r="W14" s="27"/>
      <c r="X14" s="28"/>
      <c r="Y14" s="29">
        <v>13500</v>
      </c>
      <c r="Z14" s="30">
        <f t="shared" si="0"/>
        <v>13500</v>
      </c>
    </row>
    <row r="15" spans="1:26" ht="16.5">
      <c r="A15" s="19"/>
      <c r="B15" s="16" t="s">
        <v>42</v>
      </c>
      <c r="C15" s="6"/>
      <c r="D15" s="23"/>
      <c r="E15" s="24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7"/>
      <c r="Q15" s="27"/>
      <c r="R15" s="27"/>
      <c r="S15" s="27"/>
      <c r="T15" s="27"/>
      <c r="U15" s="27"/>
      <c r="V15" s="27"/>
      <c r="W15" s="27"/>
      <c r="X15" s="28"/>
      <c r="Y15" s="29">
        <v>56700</v>
      </c>
      <c r="Z15" s="30">
        <f t="shared" si="0"/>
        <v>56700</v>
      </c>
    </row>
    <row r="16" spans="1:26" ht="15" customHeight="1">
      <c r="A16" s="19"/>
      <c r="B16" s="16" t="s">
        <v>43</v>
      </c>
      <c r="C16" s="6"/>
      <c r="D16" s="23"/>
      <c r="E16" s="24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7"/>
      <c r="Q16" s="27"/>
      <c r="R16" s="27"/>
      <c r="S16" s="27"/>
      <c r="T16" s="27"/>
      <c r="U16" s="27"/>
      <c r="V16" s="27"/>
      <c r="W16" s="27"/>
      <c r="X16" s="28"/>
      <c r="Y16" s="29">
        <v>14784</v>
      </c>
      <c r="Z16" s="30">
        <f t="shared" si="0"/>
        <v>14784</v>
      </c>
    </row>
    <row r="17" spans="1:26" ht="15" customHeight="1">
      <c r="A17" s="19"/>
      <c r="B17" s="16" t="s">
        <v>44</v>
      </c>
      <c r="C17" s="6"/>
      <c r="D17" s="23"/>
      <c r="E17" s="24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7"/>
      <c r="Q17" s="27"/>
      <c r="R17" s="27"/>
      <c r="S17" s="27"/>
      <c r="T17" s="27"/>
      <c r="U17" s="27"/>
      <c r="V17" s="27"/>
      <c r="W17" s="27"/>
      <c r="X17" s="28"/>
      <c r="Y17" s="29">
        <v>73600</v>
      </c>
      <c r="Z17" s="30">
        <f t="shared" si="0"/>
        <v>73600</v>
      </c>
    </row>
    <row r="18" spans="1:26" ht="15" customHeight="1">
      <c r="A18" s="19"/>
      <c r="B18" s="16" t="s">
        <v>45</v>
      </c>
      <c r="C18" s="6"/>
      <c r="D18" s="23"/>
      <c r="E18" s="24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7"/>
      <c r="Q18" s="27"/>
      <c r="R18" s="27"/>
      <c r="S18" s="27"/>
      <c r="T18" s="27"/>
      <c r="U18" s="27"/>
      <c r="V18" s="27"/>
      <c r="W18" s="27"/>
      <c r="X18" s="28"/>
      <c r="Y18" s="29">
        <v>500</v>
      </c>
      <c r="Z18" s="30">
        <f t="shared" si="0"/>
        <v>500</v>
      </c>
    </row>
    <row r="19" spans="1:26" ht="15" customHeight="1">
      <c r="A19" s="19"/>
      <c r="B19" s="16" t="s">
        <v>46</v>
      </c>
      <c r="C19" s="6"/>
      <c r="D19" s="23"/>
      <c r="E19" s="24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7"/>
      <c r="Q19" s="27"/>
      <c r="R19" s="27"/>
      <c r="S19" s="27"/>
      <c r="T19" s="27"/>
      <c r="U19" s="27"/>
      <c r="V19" s="27"/>
      <c r="W19" s="27"/>
      <c r="X19" s="28"/>
      <c r="Y19" s="29">
        <v>23000</v>
      </c>
      <c r="Z19" s="30">
        <f t="shared" si="0"/>
        <v>23000</v>
      </c>
    </row>
    <row r="20" spans="1:26" ht="15" customHeight="1">
      <c r="A20" s="19"/>
      <c r="B20" s="16" t="s">
        <v>47</v>
      </c>
      <c r="C20" s="6"/>
      <c r="D20" s="23"/>
      <c r="E20" s="24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7"/>
      <c r="Q20" s="27"/>
      <c r="R20" s="27"/>
      <c r="S20" s="27"/>
      <c r="T20" s="27"/>
      <c r="U20" s="27"/>
      <c r="V20" s="27"/>
      <c r="W20" s="27"/>
      <c r="X20" s="28"/>
      <c r="Y20" s="29">
        <v>2850</v>
      </c>
      <c r="Z20" s="30">
        <f t="shared" si="0"/>
        <v>2850</v>
      </c>
    </row>
    <row r="21" spans="1:26" ht="15" customHeight="1">
      <c r="A21" s="19"/>
      <c r="B21" s="16" t="s">
        <v>48</v>
      </c>
      <c r="C21" s="6"/>
      <c r="D21" s="23"/>
      <c r="E21" s="24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7"/>
      <c r="Q21" s="27"/>
      <c r="R21" s="27"/>
      <c r="S21" s="27"/>
      <c r="T21" s="27"/>
      <c r="U21" s="27"/>
      <c r="V21" s="27"/>
      <c r="W21" s="27"/>
      <c r="X21" s="28"/>
      <c r="Y21" s="29">
        <v>3750</v>
      </c>
      <c r="Z21" s="30">
        <f t="shared" si="0"/>
        <v>3750</v>
      </c>
    </row>
    <row r="22" spans="1:26" ht="15" customHeight="1">
      <c r="A22" s="19"/>
      <c r="B22" s="16" t="s">
        <v>49</v>
      </c>
      <c r="C22" s="6"/>
      <c r="D22" s="23"/>
      <c r="E22" s="24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8"/>
      <c r="Y22" s="29">
        <v>2903</v>
      </c>
      <c r="Z22" s="30">
        <f t="shared" si="0"/>
        <v>2903</v>
      </c>
    </row>
    <row r="23" spans="1:26" ht="15" customHeight="1">
      <c r="A23" s="19"/>
      <c r="B23" s="16" t="s">
        <v>50</v>
      </c>
      <c r="C23" s="6"/>
      <c r="D23" s="23"/>
      <c r="E23" s="24"/>
      <c r="F23" s="25"/>
      <c r="G23" s="25"/>
      <c r="H23" s="25"/>
      <c r="I23" s="25"/>
      <c r="J23" s="26"/>
      <c r="K23" s="26"/>
      <c r="L23" s="26"/>
      <c r="M23" s="26"/>
      <c r="N23" s="26"/>
      <c r="O23" s="26"/>
      <c r="P23" s="27"/>
      <c r="Q23" s="27"/>
      <c r="R23" s="27"/>
      <c r="S23" s="27"/>
      <c r="T23" s="27"/>
      <c r="U23" s="27"/>
      <c r="V23" s="27"/>
      <c r="W23" s="27"/>
      <c r="X23" s="28"/>
      <c r="Y23" s="29">
        <v>5000</v>
      </c>
      <c r="Z23" s="30">
        <f t="shared" si="0"/>
        <v>5000</v>
      </c>
    </row>
    <row r="24" spans="1:26" ht="15" customHeight="1">
      <c r="A24" s="19"/>
      <c r="B24" s="16" t="s">
        <v>51</v>
      </c>
      <c r="C24" s="31"/>
      <c r="D24" s="23"/>
      <c r="E24" s="24"/>
      <c r="F24" s="25"/>
      <c r="G24" s="25"/>
      <c r="H24" s="25"/>
      <c r="I24" s="25"/>
      <c r="J24" s="26"/>
      <c r="K24" s="26"/>
      <c r="L24" s="26"/>
      <c r="M24" s="26"/>
      <c r="N24" s="26"/>
      <c r="O24" s="26"/>
      <c r="P24" s="27"/>
      <c r="Q24" s="27"/>
      <c r="R24" s="27"/>
      <c r="S24" s="27"/>
      <c r="T24" s="27"/>
      <c r="U24" s="27"/>
      <c r="V24" s="27"/>
      <c r="W24" s="27"/>
      <c r="X24" s="7"/>
      <c r="Y24" s="29">
        <v>3600</v>
      </c>
      <c r="Z24" s="32">
        <f t="shared" si="0"/>
        <v>3600</v>
      </c>
    </row>
    <row r="25" spans="1:26" ht="15" customHeight="1">
      <c r="A25" s="19"/>
      <c r="B25" s="16" t="s">
        <v>52</v>
      </c>
      <c r="C25" s="6"/>
      <c r="D25" s="23"/>
      <c r="E25" s="24"/>
      <c r="F25" s="25"/>
      <c r="G25" s="25"/>
      <c r="H25" s="25"/>
      <c r="I25" s="25"/>
      <c r="J25" s="26"/>
      <c r="K25" s="26"/>
      <c r="L25" s="26"/>
      <c r="M25" s="26"/>
      <c r="N25" s="26"/>
      <c r="O25" s="26"/>
      <c r="P25" s="27"/>
      <c r="Q25" s="27"/>
      <c r="R25" s="27"/>
      <c r="S25" s="27"/>
      <c r="T25" s="27"/>
      <c r="U25" s="27"/>
      <c r="V25" s="27"/>
      <c r="W25" s="27"/>
      <c r="X25" s="28"/>
      <c r="Y25" s="29">
        <v>19000</v>
      </c>
      <c r="Z25" s="30">
        <f t="shared" si="0"/>
        <v>19000</v>
      </c>
    </row>
    <row r="26" spans="1:26" ht="15" customHeight="1">
      <c r="A26" s="19"/>
      <c r="B26" s="16" t="s">
        <v>53</v>
      </c>
      <c r="C26" s="6"/>
      <c r="D26" s="23"/>
      <c r="E26" s="24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7"/>
      <c r="Q26" s="27"/>
      <c r="R26" s="27"/>
      <c r="S26" s="27"/>
      <c r="T26" s="27"/>
      <c r="U26" s="27"/>
      <c r="V26" s="27"/>
      <c r="W26" s="27"/>
      <c r="X26" s="28"/>
      <c r="Y26" s="29">
        <v>90802</v>
      </c>
      <c r="Z26" s="30">
        <f t="shared" si="0"/>
        <v>90802</v>
      </c>
    </row>
    <row r="27" spans="1:26" ht="15" customHeight="1">
      <c r="A27" s="19"/>
      <c r="B27" s="16" t="s">
        <v>54</v>
      </c>
      <c r="C27" s="6"/>
      <c r="D27" s="23"/>
      <c r="E27" s="24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7"/>
      <c r="Q27" s="27"/>
      <c r="R27" s="27"/>
      <c r="S27" s="27"/>
      <c r="T27" s="27"/>
      <c r="U27" s="27"/>
      <c r="V27" s="27"/>
      <c r="W27" s="27"/>
      <c r="X27" s="28"/>
      <c r="Y27" s="29">
        <v>2756</v>
      </c>
      <c r="Z27" s="30">
        <f t="shared" si="0"/>
        <v>2756</v>
      </c>
    </row>
    <row r="28" spans="1:26" ht="15" customHeight="1">
      <c r="A28" s="19"/>
      <c r="B28" s="16" t="s">
        <v>55</v>
      </c>
      <c r="C28" s="6"/>
      <c r="D28" s="23"/>
      <c r="E28" s="24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7"/>
      <c r="Q28" s="27"/>
      <c r="R28" s="27"/>
      <c r="S28" s="27"/>
      <c r="T28" s="27"/>
      <c r="U28" s="27"/>
      <c r="V28" s="27"/>
      <c r="W28" s="27"/>
      <c r="X28" s="28"/>
      <c r="Y28" s="29">
        <v>1488</v>
      </c>
      <c r="Z28" s="30">
        <f t="shared" si="0"/>
        <v>1488</v>
      </c>
    </row>
    <row r="29" spans="1:26" ht="15" customHeight="1">
      <c r="A29" s="19"/>
      <c r="B29" s="16" t="s">
        <v>56</v>
      </c>
      <c r="C29" s="5"/>
      <c r="D29" s="23"/>
      <c r="E29" s="24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7"/>
      <c r="Q29" s="27"/>
      <c r="R29" s="27"/>
      <c r="S29" s="27"/>
      <c r="T29" s="27"/>
      <c r="U29" s="27"/>
      <c r="V29" s="27"/>
      <c r="W29" s="27"/>
      <c r="X29" s="28"/>
      <c r="Y29" s="29">
        <v>900</v>
      </c>
      <c r="Z29" s="30">
        <f t="shared" si="0"/>
        <v>900</v>
      </c>
    </row>
    <row r="30" spans="1:26" ht="15" customHeight="1">
      <c r="A30" s="19"/>
      <c r="B30" s="16" t="s">
        <v>57</v>
      </c>
      <c r="C30" s="31"/>
      <c r="D30" s="23"/>
      <c r="E30" s="24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7"/>
      <c r="Q30" s="27"/>
      <c r="R30" s="27"/>
      <c r="S30" s="27"/>
      <c r="T30" s="27"/>
      <c r="U30" s="27"/>
      <c r="V30" s="27"/>
      <c r="W30" s="27"/>
      <c r="X30" s="7"/>
      <c r="Y30" s="29">
        <v>5644</v>
      </c>
      <c r="Z30" s="32">
        <f t="shared" si="0"/>
        <v>5644</v>
      </c>
    </row>
    <row r="31" spans="1:26" ht="15" customHeight="1">
      <c r="A31" s="19"/>
      <c r="B31" s="16" t="s">
        <v>58</v>
      </c>
      <c r="C31" s="6"/>
      <c r="D31" s="23"/>
      <c r="E31" s="24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7"/>
      <c r="Q31" s="27"/>
      <c r="R31" s="27"/>
      <c r="S31" s="27"/>
      <c r="T31" s="27"/>
      <c r="U31" s="27"/>
      <c r="V31" s="27"/>
      <c r="W31" s="27"/>
      <c r="X31" s="28"/>
      <c r="Y31" s="29">
        <v>3024</v>
      </c>
      <c r="Z31" s="30">
        <f t="shared" si="0"/>
        <v>3024</v>
      </c>
    </row>
    <row r="32" spans="1:26" ht="15" customHeight="1">
      <c r="A32" s="19"/>
      <c r="B32" s="16" t="s">
        <v>59</v>
      </c>
      <c r="C32" s="6"/>
      <c r="D32" s="23"/>
      <c r="E32" s="24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7"/>
      <c r="Q32" s="27"/>
      <c r="R32" s="27"/>
      <c r="S32" s="27"/>
      <c r="T32" s="27"/>
      <c r="U32" s="27"/>
      <c r="V32" s="27"/>
      <c r="W32" s="27"/>
      <c r="X32" s="28"/>
      <c r="Y32" s="29">
        <v>9160</v>
      </c>
      <c r="Z32" s="30">
        <f t="shared" si="0"/>
        <v>9160</v>
      </c>
    </row>
    <row r="33" spans="1:26" ht="15" customHeight="1">
      <c r="A33" s="19"/>
      <c r="B33" s="16" t="s">
        <v>60</v>
      </c>
      <c r="C33" s="6"/>
      <c r="D33" s="23"/>
      <c r="E33" s="24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7"/>
      <c r="Q33" s="27"/>
      <c r="R33" s="27"/>
      <c r="S33" s="27"/>
      <c r="T33" s="27"/>
      <c r="U33" s="27"/>
      <c r="V33" s="27"/>
      <c r="W33" s="27"/>
      <c r="X33" s="28"/>
      <c r="Y33" s="29">
        <v>540</v>
      </c>
      <c r="Z33" s="30">
        <f t="shared" si="0"/>
        <v>540</v>
      </c>
    </row>
    <row r="34" spans="1:26" ht="15" customHeight="1">
      <c r="A34" s="19"/>
      <c r="B34" s="16" t="s">
        <v>61</v>
      </c>
      <c r="C34" s="6"/>
      <c r="D34" s="23"/>
      <c r="E34" s="24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7"/>
      <c r="Q34" s="27"/>
      <c r="R34" s="27"/>
      <c r="S34" s="27"/>
      <c r="T34" s="27"/>
      <c r="U34" s="27"/>
      <c r="V34" s="27"/>
      <c r="W34" s="27"/>
      <c r="X34" s="28"/>
      <c r="Y34" s="29">
        <v>1344</v>
      </c>
      <c r="Z34" s="30">
        <f t="shared" si="0"/>
        <v>1344</v>
      </c>
    </row>
    <row r="35" spans="1:26" ht="15" customHeight="1">
      <c r="A35" s="19"/>
      <c r="B35" s="16" t="s">
        <v>62</v>
      </c>
      <c r="C35" s="6"/>
      <c r="D35" s="23"/>
      <c r="E35" s="24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7"/>
      <c r="Q35" s="27"/>
      <c r="R35" s="27"/>
      <c r="S35" s="27"/>
      <c r="T35" s="27"/>
      <c r="U35" s="27"/>
      <c r="V35" s="27"/>
      <c r="W35" s="27"/>
      <c r="X35" s="28"/>
      <c r="Y35" s="29">
        <v>18600</v>
      </c>
      <c r="Z35" s="30">
        <f t="shared" si="0"/>
        <v>18600</v>
      </c>
    </row>
    <row r="36" spans="1:26" ht="15" customHeight="1">
      <c r="A36" s="19"/>
      <c r="B36" s="16" t="s">
        <v>63</v>
      </c>
      <c r="C36" s="6"/>
      <c r="D36" s="23"/>
      <c r="E36" s="24"/>
      <c r="F36" s="25"/>
      <c r="G36" s="25"/>
      <c r="H36" s="25"/>
      <c r="I36" s="25"/>
      <c r="J36" s="26"/>
      <c r="K36" s="26"/>
      <c r="L36" s="26"/>
      <c r="M36" s="26"/>
      <c r="N36" s="26"/>
      <c r="O36" s="26"/>
      <c r="P36" s="27"/>
      <c r="Q36" s="27"/>
      <c r="R36" s="27"/>
      <c r="S36" s="27"/>
      <c r="T36" s="27"/>
      <c r="U36" s="27"/>
      <c r="V36" s="27"/>
      <c r="W36" s="27"/>
      <c r="X36" s="28"/>
      <c r="Y36" s="29">
        <v>324</v>
      </c>
      <c r="Z36" s="30">
        <f t="shared" si="0"/>
        <v>324</v>
      </c>
    </row>
    <row r="37" spans="1:26" ht="15" customHeight="1">
      <c r="A37" s="19"/>
      <c r="B37" s="16" t="s">
        <v>64</v>
      </c>
      <c r="C37" s="6"/>
      <c r="D37" s="23"/>
      <c r="E37" s="24"/>
      <c r="F37" s="25"/>
      <c r="G37" s="25"/>
      <c r="H37" s="25"/>
      <c r="I37" s="25"/>
      <c r="J37" s="26"/>
      <c r="K37" s="26"/>
      <c r="L37" s="26"/>
      <c r="M37" s="26"/>
      <c r="N37" s="26"/>
      <c r="O37" s="26"/>
      <c r="P37" s="27"/>
      <c r="Q37" s="27"/>
      <c r="R37" s="27"/>
      <c r="S37" s="27"/>
      <c r="T37" s="27"/>
      <c r="U37" s="27"/>
      <c r="V37" s="27"/>
      <c r="W37" s="27"/>
      <c r="X37" s="28"/>
      <c r="Y37" s="29">
        <v>100</v>
      </c>
      <c r="Z37" s="30">
        <f t="shared" si="0"/>
        <v>100</v>
      </c>
    </row>
    <row r="38" spans="1:26" ht="15" customHeight="1">
      <c r="A38" s="19"/>
      <c r="B38" s="16" t="s">
        <v>65</v>
      </c>
      <c r="C38" s="6"/>
      <c r="D38" s="23"/>
      <c r="E38" s="24"/>
      <c r="F38" s="25"/>
      <c r="G38" s="25"/>
      <c r="H38" s="25"/>
      <c r="I38" s="25"/>
      <c r="J38" s="26"/>
      <c r="K38" s="26"/>
      <c r="L38" s="26"/>
      <c r="M38" s="26"/>
      <c r="N38" s="26"/>
      <c r="O38" s="26"/>
      <c r="P38" s="27"/>
      <c r="Q38" s="27"/>
      <c r="R38" s="27"/>
      <c r="S38" s="27"/>
      <c r="T38" s="27"/>
      <c r="U38" s="27"/>
      <c r="V38" s="27"/>
      <c r="W38" s="27"/>
      <c r="X38" s="28"/>
      <c r="Y38" s="29">
        <v>12480</v>
      </c>
      <c r="Z38" s="30">
        <f t="shared" si="0"/>
        <v>12480</v>
      </c>
    </row>
    <row r="39" spans="1:26" ht="16.5">
      <c r="A39" s="19"/>
      <c r="B39" s="16" t="s">
        <v>66</v>
      </c>
      <c r="C39" s="6"/>
      <c r="D39" s="23"/>
      <c r="E39" s="24"/>
      <c r="F39" s="25"/>
      <c r="G39" s="25"/>
      <c r="H39" s="25"/>
      <c r="I39" s="25"/>
      <c r="J39" s="26"/>
      <c r="K39" s="26"/>
      <c r="L39" s="26"/>
      <c r="M39" s="26"/>
      <c r="N39" s="26"/>
      <c r="O39" s="26"/>
      <c r="P39" s="27"/>
      <c r="Q39" s="27"/>
      <c r="R39" s="27"/>
      <c r="S39" s="27"/>
      <c r="T39" s="27"/>
      <c r="U39" s="27"/>
      <c r="V39" s="27"/>
      <c r="W39" s="27"/>
      <c r="X39" s="28"/>
      <c r="Y39" s="29">
        <v>2120</v>
      </c>
      <c r="Z39" s="30">
        <f t="shared" si="0"/>
        <v>2120</v>
      </c>
    </row>
    <row r="40" spans="1:26" ht="15" customHeight="1">
      <c r="A40" s="19"/>
      <c r="B40" s="16" t="s">
        <v>67</v>
      </c>
      <c r="C40" s="6"/>
      <c r="D40" s="23"/>
      <c r="E40" s="24"/>
      <c r="F40" s="25"/>
      <c r="G40" s="25"/>
      <c r="H40" s="25"/>
      <c r="I40" s="25"/>
      <c r="J40" s="26"/>
      <c r="K40" s="26"/>
      <c r="L40" s="26"/>
      <c r="M40" s="26"/>
      <c r="N40" s="26"/>
      <c r="O40" s="26"/>
      <c r="P40" s="27"/>
      <c r="Q40" s="27"/>
      <c r="R40" s="27"/>
      <c r="S40" s="27"/>
      <c r="T40" s="27"/>
      <c r="U40" s="27"/>
      <c r="V40" s="27"/>
      <c r="W40" s="27"/>
      <c r="X40" s="28"/>
      <c r="Y40" s="29">
        <v>25800</v>
      </c>
      <c r="Z40" s="30">
        <f t="shared" si="0"/>
        <v>25800</v>
      </c>
    </row>
    <row r="41" spans="1:26" ht="15" customHeight="1">
      <c r="A41" s="19"/>
      <c r="B41" s="16" t="s">
        <v>68</v>
      </c>
      <c r="C41" s="6"/>
      <c r="D41" s="23"/>
      <c r="E41" s="24"/>
      <c r="F41" s="25"/>
      <c r="G41" s="25"/>
      <c r="H41" s="25"/>
      <c r="I41" s="25"/>
      <c r="J41" s="26"/>
      <c r="K41" s="26"/>
      <c r="L41" s="26"/>
      <c r="M41" s="26"/>
      <c r="N41" s="26"/>
      <c r="O41" s="26"/>
      <c r="P41" s="27"/>
      <c r="Q41" s="27"/>
      <c r="R41" s="27"/>
      <c r="S41" s="27"/>
      <c r="T41" s="27"/>
      <c r="U41" s="27"/>
      <c r="V41" s="27"/>
      <c r="W41" s="27"/>
      <c r="X41" s="28"/>
      <c r="Y41" s="33">
        <v>268</v>
      </c>
      <c r="Z41" s="30">
        <f>Y41</f>
        <v>268</v>
      </c>
    </row>
    <row r="42" spans="1:26" ht="15" customHeight="1">
      <c r="A42" s="19"/>
      <c r="B42" s="16" t="s">
        <v>69</v>
      </c>
      <c r="C42" s="6"/>
      <c r="D42" s="23"/>
      <c r="E42" s="24"/>
      <c r="F42" s="25"/>
      <c r="G42" s="25"/>
      <c r="H42" s="25"/>
      <c r="I42" s="25"/>
      <c r="J42" s="26"/>
      <c r="K42" s="26"/>
      <c r="L42" s="26"/>
      <c r="M42" s="26"/>
      <c r="N42" s="26"/>
      <c r="O42" s="26"/>
      <c r="P42" s="27"/>
      <c r="Q42" s="27"/>
      <c r="R42" s="27"/>
      <c r="S42" s="27"/>
      <c r="T42" s="27"/>
      <c r="U42" s="27"/>
      <c r="V42" s="27"/>
      <c r="W42" s="27"/>
      <c r="X42" s="28"/>
      <c r="Y42" s="33">
        <v>488</v>
      </c>
      <c r="Z42" s="30">
        <f t="shared" si="0"/>
        <v>488</v>
      </c>
    </row>
    <row r="43" spans="1:26" ht="15" customHeight="1">
      <c r="A43" s="19"/>
      <c r="B43" s="16" t="s">
        <v>70</v>
      </c>
      <c r="C43" s="6"/>
      <c r="D43" s="23"/>
      <c r="E43" s="24"/>
      <c r="F43" s="25"/>
      <c r="G43" s="25"/>
      <c r="H43" s="25"/>
      <c r="I43" s="25"/>
      <c r="J43" s="26"/>
      <c r="K43" s="26"/>
      <c r="L43" s="26"/>
      <c r="M43" s="26"/>
      <c r="N43" s="26"/>
      <c r="O43" s="26"/>
      <c r="P43" s="27"/>
      <c r="Q43" s="27"/>
      <c r="R43" s="27"/>
      <c r="S43" s="27"/>
      <c r="T43" s="27"/>
      <c r="U43" s="27"/>
      <c r="V43" s="27"/>
      <c r="W43" s="27"/>
      <c r="X43" s="28"/>
      <c r="Y43" s="34">
        <v>1314</v>
      </c>
      <c r="Z43" s="30">
        <f t="shared" si="0"/>
        <v>1314</v>
      </c>
    </row>
    <row r="44" spans="1:26" ht="41.25">
      <c r="A44" s="19">
        <v>5</v>
      </c>
      <c r="B44" s="10" t="s">
        <v>71</v>
      </c>
      <c r="C44" s="263" t="s">
        <v>396</v>
      </c>
      <c r="D44" s="12">
        <v>31100</v>
      </c>
      <c r="E44" s="35">
        <v>2102</v>
      </c>
      <c r="F44" s="13">
        <v>42037</v>
      </c>
      <c r="G44" s="13">
        <v>42041</v>
      </c>
      <c r="H44" s="13">
        <v>42044</v>
      </c>
      <c r="I44" s="13">
        <v>42048</v>
      </c>
      <c r="J44" s="13">
        <v>42051</v>
      </c>
      <c r="K44" s="13">
        <v>42055</v>
      </c>
      <c r="L44" s="13">
        <v>42058</v>
      </c>
      <c r="M44" s="13">
        <v>42060</v>
      </c>
      <c r="N44" s="13">
        <v>42061</v>
      </c>
      <c r="O44" s="13" t="s">
        <v>394</v>
      </c>
      <c r="P44" s="13">
        <v>42065</v>
      </c>
      <c r="Q44" s="13">
        <v>42069</v>
      </c>
      <c r="R44" s="13">
        <v>42072</v>
      </c>
      <c r="S44" s="13">
        <v>42073</v>
      </c>
      <c r="T44" s="13">
        <v>42074</v>
      </c>
      <c r="U44" s="13">
        <v>42075</v>
      </c>
      <c r="V44" s="13">
        <v>42076</v>
      </c>
      <c r="W44" s="13">
        <v>42091</v>
      </c>
      <c r="X44" s="20"/>
      <c r="Y44" s="36">
        <f>Y45+Y46+Y47+Y48+Y49+Y50+Y51+Y52+Y53+Y54</f>
        <v>470000</v>
      </c>
      <c r="Z44" s="37">
        <f>Z45+Z46+Z47+Z48+Z49+Z50+Z51+Z52+Z53+Z54</f>
        <v>470000</v>
      </c>
    </row>
    <row r="45" spans="1:26" ht="16.5">
      <c r="A45" s="19"/>
      <c r="B45" s="38" t="s">
        <v>72</v>
      </c>
      <c r="C45" s="6" t="s">
        <v>39</v>
      </c>
      <c r="D45" s="39"/>
      <c r="E45" s="40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  <c r="Q45" s="7"/>
      <c r="R45" s="7"/>
      <c r="S45" s="7"/>
      <c r="T45" s="7"/>
      <c r="U45" s="7"/>
      <c r="V45" s="7"/>
      <c r="W45" s="7"/>
      <c r="X45" s="7"/>
      <c r="Y45" s="41">
        <v>153000</v>
      </c>
      <c r="Z45" s="42">
        <f>Y45</f>
        <v>153000</v>
      </c>
    </row>
    <row r="46" spans="1:26" ht="15" customHeight="1">
      <c r="A46" s="19"/>
      <c r="B46" s="16" t="s">
        <v>73</v>
      </c>
      <c r="C46" s="6"/>
      <c r="D46" s="39"/>
      <c r="E46" s="40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  <c r="Q46" s="7"/>
      <c r="R46" s="7"/>
      <c r="S46" s="7"/>
      <c r="T46" s="7"/>
      <c r="U46" s="7"/>
      <c r="V46" s="7"/>
      <c r="W46" s="7"/>
      <c r="X46" s="7"/>
      <c r="Y46" s="41">
        <v>36900</v>
      </c>
      <c r="Z46" s="43">
        <f>Y46</f>
        <v>36900</v>
      </c>
    </row>
    <row r="47" spans="1:26" ht="15" customHeight="1">
      <c r="A47" s="19"/>
      <c r="B47" s="16" t="s">
        <v>74</v>
      </c>
      <c r="C47" s="5"/>
      <c r="D47" s="44"/>
      <c r="E47" s="4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  <c r="Q47" s="7"/>
      <c r="R47" s="7"/>
      <c r="S47" s="7"/>
      <c r="T47" s="7"/>
      <c r="U47" s="7"/>
      <c r="V47" s="7"/>
      <c r="W47" s="7"/>
      <c r="X47" s="7"/>
      <c r="Y47" s="41">
        <v>9600</v>
      </c>
      <c r="Z47" s="43">
        <f t="shared" ref="Z47:Z54" si="1">Y47</f>
        <v>9600</v>
      </c>
    </row>
    <row r="48" spans="1:26" ht="15" customHeight="1">
      <c r="A48" s="19"/>
      <c r="B48" s="16" t="s">
        <v>75</v>
      </c>
      <c r="C48" s="6"/>
      <c r="D48" s="39"/>
      <c r="E48" s="40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7"/>
      <c r="Q48" s="7"/>
      <c r="R48" s="7"/>
      <c r="S48" s="7"/>
      <c r="T48" s="7"/>
      <c r="U48" s="7"/>
      <c r="V48" s="7"/>
      <c r="W48" s="7"/>
      <c r="X48" s="7"/>
      <c r="Y48" s="41">
        <v>145612</v>
      </c>
      <c r="Z48" s="43">
        <f t="shared" si="1"/>
        <v>145612</v>
      </c>
    </row>
    <row r="49" spans="1:26" ht="15" customHeight="1">
      <c r="A49" s="19"/>
      <c r="B49" s="16" t="s">
        <v>76</v>
      </c>
      <c r="C49" s="6"/>
      <c r="D49" s="39"/>
      <c r="E49" s="40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  <c r="Q49" s="7"/>
      <c r="R49" s="7"/>
      <c r="S49" s="7"/>
      <c r="T49" s="7"/>
      <c r="U49" s="7"/>
      <c r="V49" s="7"/>
      <c r="W49" s="7"/>
      <c r="X49" s="7"/>
      <c r="Y49" s="41">
        <v>43200</v>
      </c>
      <c r="Z49" s="43">
        <f t="shared" si="1"/>
        <v>43200</v>
      </c>
    </row>
    <row r="50" spans="1:26" ht="15" customHeight="1">
      <c r="A50" s="19"/>
      <c r="B50" s="16" t="s">
        <v>77</v>
      </c>
      <c r="C50" s="6"/>
      <c r="D50" s="39"/>
      <c r="E50" s="40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7"/>
      <c r="Q50" s="7"/>
      <c r="R50" s="7"/>
      <c r="S50" s="7"/>
      <c r="T50" s="7"/>
      <c r="U50" s="7"/>
      <c r="V50" s="7"/>
      <c r="W50" s="7"/>
      <c r="X50" s="7"/>
      <c r="Y50" s="41">
        <v>14400</v>
      </c>
      <c r="Z50" s="43">
        <f t="shared" si="1"/>
        <v>14400</v>
      </c>
    </row>
    <row r="51" spans="1:26" ht="15" customHeight="1">
      <c r="A51" s="19">
        <v>0</v>
      </c>
      <c r="B51" s="16" t="s">
        <v>78</v>
      </c>
      <c r="C51" s="5"/>
      <c r="D51" s="44"/>
      <c r="E51" s="4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7"/>
      <c r="Q51" s="7"/>
      <c r="R51" s="7"/>
      <c r="S51" s="7"/>
      <c r="T51" s="7"/>
      <c r="U51" s="7"/>
      <c r="V51" s="7"/>
      <c r="W51" s="7"/>
      <c r="X51" s="7"/>
      <c r="Y51" s="41">
        <v>8288</v>
      </c>
      <c r="Z51" s="43">
        <f t="shared" si="1"/>
        <v>8288</v>
      </c>
    </row>
    <row r="52" spans="1:26" ht="15" customHeight="1">
      <c r="A52" s="19"/>
      <c r="B52" s="16" t="s">
        <v>79</v>
      </c>
      <c r="C52" s="6"/>
      <c r="D52" s="39"/>
      <c r="E52" s="40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7"/>
      <c r="Q52" s="7"/>
      <c r="R52" s="7"/>
      <c r="S52" s="7"/>
      <c r="T52" s="7"/>
      <c r="U52" s="7"/>
      <c r="V52" s="7"/>
      <c r="W52" s="7"/>
      <c r="X52" s="7"/>
      <c r="Y52" s="41">
        <v>36900</v>
      </c>
      <c r="Z52" s="43">
        <f t="shared" si="1"/>
        <v>36900</v>
      </c>
    </row>
    <row r="53" spans="1:26" ht="15" customHeight="1">
      <c r="A53" s="19"/>
      <c r="B53" s="16" t="s">
        <v>80</v>
      </c>
      <c r="C53" s="6"/>
      <c r="D53" s="39"/>
      <c r="E53" s="40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7"/>
      <c r="Q53" s="7"/>
      <c r="R53" s="7"/>
      <c r="S53" s="7"/>
      <c r="T53" s="7"/>
      <c r="U53" s="7"/>
      <c r="V53" s="7"/>
      <c r="W53" s="7"/>
      <c r="X53" s="7"/>
      <c r="Y53" s="41">
        <v>3500</v>
      </c>
      <c r="Z53" s="43">
        <f t="shared" si="1"/>
        <v>3500</v>
      </c>
    </row>
    <row r="54" spans="1:26" ht="15" customHeight="1">
      <c r="A54" s="19"/>
      <c r="B54" s="16" t="s">
        <v>81</v>
      </c>
      <c r="C54" s="6"/>
      <c r="D54" s="39"/>
      <c r="E54" s="40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7"/>
      <c r="Q54" s="7"/>
      <c r="R54" s="7"/>
      <c r="S54" s="7"/>
      <c r="T54" s="7"/>
      <c r="U54" s="7"/>
      <c r="V54" s="7"/>
      <c r="W54" s="7"/>
      <c r="X54" s="7"/>
      <c r="Y54" s="41">
        <v>18600</v>
      </c>
      <c r="Z54" s="43">
        <f t="shared" si="1"/>
        <v>18600</v>
      </c>
    </row>
    <row r="55" spans="1:26" ht="33">
      <c r="A55" s="46">
        <v>6</v>
      </c>
      <c r="B55" s="10" t="s">
        <v>82</v>
      </c>
      <c r="C55" s="263" t="s">
        <v>397</v>
      </c>
      <c r="D55" s="12">
        <v>31100</v>
      </c>
      <c r="E55" s="47">
        <v>2103</v>
      </c>
      <c r="F55" s="13">
        <v>42037</v>
      </c>
      <c r="G55" s="13">
        <v>42041</v>
      </c>
      <c r="H55" s="13">
        <v>42044</v>
      </c>
      <c r="I55" s="13">
        <v>42048</v>
      </c>
      <c r="J55" s="13">
        <v>42051</v>
      </c>
      <c r="K55" s="13">
        <v>42055</v>
      </c>
      <c r="L55" s="13">
        <v>42058</v>
      </c>
      <c r="M55" s="13">
        <v>42060</v>
      </c>
      <c r="N55" s="13">
        <v>42061</v>
      </c>
      <c r="O55" s="13" t="s">
        <v>394</v>
      </c>
      <c r="P55" s="13">
        <v>42065</v>
      </c>
      <c r="Q55" s="13">
        <v>42069</v>
      </c>
      <c r="R55" s="13">
        <v>42072</v>
      </c>
      <c r="S55" s="13">
        <v>42073</v>
      </c>
      <c r="T55" s="13">
        <v>42074</v>
      </c>
      <c r="U55" s="13">
        <v>42075</v>
      </c>
      <c r="V55" s="13">
        <v>42076</v>
      </c>
      <c r="W55" s="13">
        <v>42091</v>
      </c>
      <c r="X55" s="13"/>
      <c r="Y55" s="48">
        <f>Y56+Y57+Y58+Y59</f>
        <v>400000</v>
      </c>
      <c r="Z55" s="49">
        <f>Z56+Z57+Z58+Z59</f>
        <v>400000</v>
      </c>
    </row>
    <row r="56" spans="1:26" ht="15" customHeight="1">
      <c r="A56" s="19"/>
      <c r="B56" s="38" t="s">
        <v>83</v>
      </c>
      <c r="C56" s="6" t="s">
        <v>39</v>
      </c>
      <c r="D56" s="39"/>
      <c r="E56" s="40"/>
      <c r="F56" s="50"/>
      <c r="G56" s="25"/>
      <c r="H56" s="25"/>
      <c r="I56" s="25"/>
      <c r="J56" s="25"/>
      <c r="K56" s="25"/>
      <c r="L56" s="25"/>
      <c r="M56" s="25"/>
      <c r="N56" s="25"/>
      <c r="O56" s="25"/>
      <c r="P56" s="7"/>
      <c r="Q56" s="7"/>
      <c r="R56" s="7"/>
      <c r="S56" s="7"/>
      <c r="T56" s="7"/>
      <c r="U56" s="7"/>
      <c r="V56" s="7"/>
      <c r="W56" s="7"/>
      <c r="X56" s="7"/>
      <c r="Y56" s="41">
        <v>236523</v>
      </c>
      <c r="Z56" s="43">
        <f>Y56</f>
        <v>236523</v>
      </c>
    </row>
    <row r="57" spans="1:26" ht="15" customHeight="1">
      <c r="A57" s="19"/>
      <c r="B57" s="16" t="s">
        <v>84</v>
      </c>
      <c r="C57" s="6"/>
      <c r="D57" s="39"/>
      <c r="E57" s="40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7"/>
      <c r="Q57" s="7"/>
      <c r="R57" s="7"/>
      <c r="S57" s="7"/>
      <c r="T57" s="7"/>
      <c r="U57" s="7"/>
      <c r="V57" s="7"/>
      <c r="W57" s="7"/>
      <c r="X57" s="7"/>
      <c r="Y57" s="41">
        <v>137077</v>
      </c>
      <c r="Z57" s="43">
        <f>Y57</f>
        <v>137077</v>
      </c>
    </row>
    <row r="58" spans="1:26" ht="15" customHeight="1">
      <c r="A58" s="19"/>
      <c r="B58" s="51" t="s">
        <v>85</v>
      </c>
      <c r="C58" s="6"/>
      <c r="D58" s="39"/>
      <c r="E58" s="40"/>
      <c r="F58" s="18"/>
      <c r="G58" s="25"/>
      <c r="H58" s="25"/>
      <c r="I58" s="25"/>
      <c r="J58" s="25"/>
      <c r="K58" s="25"/>
      <c r="L58" s="25"/>
      <c r="M58" s="25"/>
      <c r="N58" s="25"/>
      <c r="O58" s="25"/>
      <c r="P58" s="7"/>
      <c r="Q58" s="7"/>
      <c r="R58" s="7"/>
      <c r="S58" s="7"/>
      <c r="T58" s="7"/>
      <c r="U58" s="7"/>
      <c r="V58" s="7"/>
      <c r="W58" s="7"/>
      <c r="X58" s="7"/>
      <c r="Y58" s="41">
        <v>6600</v>
      </c>
      <c r="Z58" s="43">
        <f>Y58</f>
        <v>6600</v>
      </c>
    </row>
    <row r="59" spans="1:26" ht="15" customHeight="1">
      <c r="A59" s="19"/>
      <c r="B59" s="51" t="s">
        <v>86</v>
      </c>
      <c r="C59" s="6"/>
      <c r="D59" s="39"/>
      <c r="E59" s="40"/>
      <c r="F59" s="18"/>
      <c r="G59" s="25"/>
      <c r="H59" s="25"/>
      <c r="I59" s="25"/>
      <c r="J59" s="25"/>
      <c r="K59" s="25"/>
      <c r="L59" s="25"/>
      <c r="M59" s="25"/>
      <c r="N59" s="25"/>
      <c r="O59" s="25"/>
      <c r="P59" s="7"/>
      <c r="Q59" s="7"/>
      <c r="R59" s="7"/>
      <c r="S59" s="7"/>
      <c r="T59" s="7"/>
      <c r="U59" s="7"/>
      <c r="V59" s="7"/>
      <c r="W59" s="7"/>
      <c r="X59" s="7"/>
      <c r="Y59" s="41">
        <v>19800</v>
      </c>
      <c r="Z59" s="43">
        <f>Y59</f>
        <v>19800</v>
      </c>
    </row>
    <row r="60" spans="1:26" ht="29.25" customHeight="1">
      <c r="A60" s="19"/>
      <c r="B60" s="52" t="s">
        <v>87</v>
      </c>
      <c r="C60" s="263" t="s">
        <v>398</v>
      </c>
      <c r="D60" s="53">
        <v>31100</v>
      </c>
      <c r="E60" s="54">
        <v>2104</v>
      </c>
      <c r="F60" s="13">
        <v>42037</v>
      </c>
      <c r="G60" s="13">
        <v>42041</v>
      </c>
      <c r="H60" s="13">
        <v>42044</v>
      </c>
      <c r="I60" s="13">
        <v>42048</v>
      </c>
      <c r="J60" s="13">
        <v>42051</v>
      </c>
      <c r="K60" s="13">
        <v>42055</v>
      </c>
      <c r="L60" s="13">
        <v>42058</v>
      </c>
      <c r="M60" s="13">
        <v>42060</v>
      </c>
      <c r="N60" s="13">
        <v>42061</v>
      </c>
      <c r="O60" s="13" t="s">
        <v>394</v>
      </c>
      <c r="P60" s="13">
        <v>42065</v>
      </c>
      <c r="Q60" s="13">
        <v>42069</v>
      </c>
      <c r="R60" s="13">
        <v>42072</v>
      </c>
      <c r="S60" s="13">
        <v>42073</v>
      </c>
      <c r="T60" s="13">
        <v>42074</v>
      </c>
      <c r="U60" s="13">
        <v>42075</v>
      </c>
      <c r="V60" s="13">
        <v>42076</v>
      </c>
      <c r="W60" s="13">
        <v>42091</v>
      </c>
      <c r="X60" s="55"/>
      <c r="Y60" s="56">
        <f>Y61+Y62+Y63+Y64+Y65+Y66+Y67+Y68+Y69+Y70+Y71+Y72+Y73+Y74+Y75+Y76+Y77+Y78+Y79+Y80+Y81+Y82+Y83+Y84+Y85+Y86+Y87+Y88+Y89+Y90</f>
        <v>300000</v>
      </c>
      <c r="Z60" s="22">
        <f>Z61+Z62+Z63+Z64+Z65+Z66+Z67+Z68+Z69+Z70+Z71+Z72+Z73+Z74+Z75+Z76+Z77+Z78+Z79+Z80+Z81+Z82+Z83+Z84+Z85+Z86+Z87+Z88+Z89+Z90</f>
        <v>300000</v>
      </c>
    </row>
    <row r="61" spans="1:26" ht="15" customHeight="1">
      <c r="A61" s="19"/>
      <c r="B61" s="16" t="s">
        <v>88</v>
      </c>
      <c r="C61" s="57" t="s">
        <v>39</v>
      </c>
      <c r="D61" s="58"/>
      <c r="E61" s="58"/>
      <c r="F61" s="25"/>
      <c r="G61" s="59"/>
      <c r="H61" s="59"/>
      <c r="I61" s="59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1"/>
      <c r="Y61" s="33">
        <v>29000</v>
      </c>
      <c r="Z61" s="30">
        <f>Y61</f>
        <v>29000</v>
      </c>
    </row>
    <row r="62" spans="1:26" ht="15" customHeight="1">
      <c r="A62" s="19"/>
      <c r="B62" s="16" t="s">
        <v>89</v>
      </c>
      <c r="C62" s="57"/>
      <c r="D62" s="58"/>
      <c r="E62" s="58"/>
      <c r="F62" s="25"/>
      <c r="G62" s="59"/>
      <c r="H62" s="59"/>
      <c r="I62" s="59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1"/>
      <c r="Y62" s="33">
        <v>23000</v>
      </c>
      <c r="Z62" s="30">
        <f t="shared" ref="Z62:Z90" si="2">Y62</f>
        <v>23000</v>
      </c>
    </row>
    <row r="63" spans="1:26" ht="15" customHeight="1">
      <c r="A63" s="19"/>
      <c r="B63" s="16" t="s">
        <v>90</v>
      </c>
      <c r="C63" s="57"/>
      <c r="D63" s="58"/>
      <c r="E63" s="58"/>
      <c r="F63" s="25"/>
      <c r="G63" s="59"/>
      <c r="H63" s="59"/>
      <c r="I63" s="59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1"/>
      <c r="Y63" s="33">
        <v>19800</v>
      </c>
      <c r="Z63" s="30">
        <f t="shared" si="2"/>
        <v>19800</v>
      </c>
    </row>
    <row r="64" spans="1:26" ht="15" customHeight="1">
      <c r="A64" s="19"/>
      <c r="B64" s="16" t="s">
        <v>91</v>
      </c>
      <c r="C64" s="57"/>
      <c r="D64" s="58"/>
      <c r="E64" s="58"/>
      <c r="F64" s="25"/>
      <c r="G64" s="59"/>
      <c r="H64" s="59"/>
      <c r="I64" s="59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1"/>
      <c r="Y64" s="33">
        <v>6040</v>
      </c>
      <c r="Z64" s="30">
        <f t="shared" si="2"/>
        <v>6040</v>
      </c>
    </row>
    <row r="65" spans="1:26" ht="15" customHeight="1">
      <c r="A65" s="19"/>
      <c r="B65" s="16" t="s">
        <v>92</v>
      </c>
      <c r="C65" s="57"/>
      <c r="D65" s="23"/>
      <c r="E65" s="24"/>
      <c r="F65" s="25"/>
      <c r="G65" s="59"/>
      <c r="H65" s="59"/>
      <c r="I65" s="59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1"/>
      <c r="Y65" s="33">
        <v>11200</v>
      </c>
      <c r="Z65" s="30">
        <f t="shared" si="2"/>
        <v>11200</v>
      </c>
    </row>
    <row r="66" spans="1:26" ht="15" customHeight="1">
      <c r="A66" s="19"/>
      <c r="B66" s="16" t="s">
        <v>93</v>
      </c>
      <c r="C66" s="57"/>
      <c r="D66" s="23"/>
      <c r="E66" s="24"/>
      <c r="F66" s="25"/>
      <c r="G66" s="59"/>
      <c r="H66" s="59"/>
      <c r="I66" s="59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1"/>
      <c r="Y66" s="33">
        <v>7600</v>
      </c>
      <c r="Z66" s="30">
        <f t="shared" si="2"/>
        <v>7600</v>
      </c>
    </row>
    <row r="67" spans="1:26" ht="15" customHeight="1">
      <c r="A67" s="19"/>
      <c r="B67" s="16" t="s">
        <v>94</v>
      </c>
      <c r="C67" s="57"/>
      <c r="D67" s="23"/>
      <c r="E67" s="24"/>
      <c r="F67" s="25"/>
      <c r="G67" s="59"/>
      <c r="H67" s="59"/>
      <c r="I67" s="59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1"/>
      <c r="Y67" s="33">
        <v>6600</v>
      </c>
      <c r="Z67" s="30">
        <f t="shared" si="2"/>
        <v>6600</v>
      </c>
    </row>
    <row r="68" spans="1:26" ht="15" customHeight="1">
      <c r="A68" s="19"/>
      <c r="B68" s="16" t="s">
        <v>95</v>
      </c>
      <c r="C68" s="57"/>
      <c r="D68" s="23"/>
      <c r="E68" s="24"/>
      <c r="F68" s="25"/>
      <c r="G68" s="59"/>
      <c r="H68" s="59"/>
      <c r="I68" s="59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1"/>
      <c r="Y68" s="33">
        <v>6600</v>
      </c>
      <c r="Z68" s="30">
        <f t="shared" si="2"/>
        <v>6600</v>
      </c>
    </row>
    <row r="69" spans="1:26" ht="15" customHeight="1">
      <c r="A69" s="19"/>
      <c r="B69" s="16" t="s">
        <v>96</v>
      </c>
      <c r="C69" s="57"/>
      <c r="D69" s="23"/>
      <c r="E69" s="24"/>
      <c r="F69" s="25"/>
      <c r="G69" s="59"/>
      <c r="H69" s="59"/>
      <c r="I69" s="59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1"/>
      <c r="Y69" s="33">
        <v>9600</v>
      </c>
      <c r="Z69" s="30">
        <f t="shared" si="2"/>
        <v>9600</v>
      </c>
    </row>
    <row r="70" spans="1:26" ht="16.5">
      <c r="A70" s="19"/>
      <c r="B70" s="16" t="s">
        <v>97</v>
      </c>
      <c r="C70" s="57"/>
      <c r="D70" s="23"/>
      <c r="E70" s="24"/>
      <c r="F70" s="25"/>
      <c r="G70" s="59"/>
      <c r="H70" s="59"/>
      <c r="I70" s="59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1"/>
      <c r="Y70" s="33">
        <v>18000</v>
      </c>
      <c r="Z70" s="30">
        <f t="shared" si="2"/>
        <v>18000</v>
      </c>
    </row>
    <row r="71" spans="1:26" ht="15" customHeight="1">
      <c r="A71" s="19"/>
      <c r="B71" s="16" t="s">
        <v>98</v>
      </c>
      <c r="C71" s="57"/>
      <c r="D71" s="23"/>
      <c r="E71" s="24"/>
      <c r="F71" s="25"/>
      <c r="G71" s="59"/>
      <c r="H71" s="59"/>
      <c r="I71" s="59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59"/>
      <c r="Y71" s="62">
        <v>1440</v>
      </c>
      <c r="Z71" s="32">
        <f t="shared" si="2"/>
        <v>1440</v>
      </c>
    </row>
    <row r="72" spans="1:26" ht="15" customHeight="1">
      <c r="A72" s="19"/>
      <c r="B72" s="16" t="s">
        <v>99</v>
      </c>
      <c r="C72" s="57"/>
      <c r="D72" s="23"/>
      <c r="E72" s="24"/>
      <c r="F72" s="25"/>
      <c r="G72" s="59"/>
      <c r="H72" s="59"/>
      <c r="I72" s="59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1"/>
      <c r="Y72" s="33">
        <v>1600</v>
      </c>
      <c r="Z72" s="30">
        <f t="shared" si="2"/>
        <v>1600</v>
      </c>
    </row>
    <row r="73" spans="1:26" ht="15" customHeight="1">
      <c r="A73" s="19"/>
      <c r="B73" s="16" t="s">
        <v>100</v>
      </c>
      <c r="C73" s="57"/>
      <c r="D73" s="23"/>
      <c r="E73" s="24"/>
      <c r="F73" s="25"/>
      <c r="G73" s="59"/>
      <c r="H73" s="59"/>
      <c r="I73" s="59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1"/>
      <c r="Y73" s="33">
        <v>10560</v>
      </c>
      <c r="Z73" s="30">
        <f t="shared" si="2"/>
        <v>10560</v>
      </c>
    </row>
    <row r="74" spans="1:26" ht="15" customHeight="1">
      <c r="A74" s="19"/>
      <c r="B74" s="16" t="s">
        <v>101</v>
      </c>
      <c r="C74" s="57"/>
      <c r="D74" s="23"/>
      <c r="E74" s="24"/>
      <c r="F74" s="25"/>
      <c r="G74" s="59"/>
      <c r="H74" s="59"/>
      <c r="I74" s="59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1"/>
      <c r="Y74" s="33">
        <v>2400</v>
      </c>
      <c r="Z74" s="30">
        <f t="shared" si="2"/>
        <v>2400</v>
      </c>
    </row>
    <row r="75" spans="1:26" ht="15" customHeight="1">
      <c r="A75" s="19"/>
      <c r="B75" s="16" t="s">
        <v>102</v>
      </c>
      <c r="C75" s="57"/>
      <c r="D75" s="23"/>
      <c r="E75" s="24"/>
      <c r="F75" s="25"/>
      <c r="G75" s="59"/>
      <c r="H75" s="59"/>
      <c r="I75" s="59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1"/>
      <c r="Y75" s="33">
        <v>2880</v>
      </c>
      <c r="Z75" s="30">
        <f t="shared" si="2"/>
        <v>2880</v>
      </c>
    </row>
    <row r="76" spans="1:26" ht="15" customHeight="1">
      <c r="A76" s="19"/>
      <c r="B76" s="16" t="s">
        <v>103</v>
      </c>
      <c r="C76" s="57"/>
      <c r="D76" s="23"/>
      <c r="E76" s="24"/>
      <c r="F76" s="63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1"/>
      <c r="Y76" s="33">
        <v>1800</v>
      </c>
      <c r="Z76" s="30">
        <f t="shared" si="2"/>
        <v>1800</v>
      </c>
    </row>
    <row r="77" spans="1:26" ht="16.5">
      <c r="A77" s="19"/>
      <c r="B77" s="16" t="s">
        <v>104</v>
      </c>
      <c r="C77" s="57"/>
      <c r="D77" s="23"/>
      <c r="E77" s="24"/>
      <c r="F77" s="63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1"/>
      <c r="Y77" s="33">
        <v>15400</v>
      </c>
      <c r="Z77" s="30">
        <f t="shared" si="2"/>
        <v>15400</v>
      </c>
    </row>
    <row r="78" spans="1:26" ht="15" customHeight="1">
      <c r="A78" s="19"/>
      <c r="B78" s="16" t="s">
        <v>105</v>
      </c>
      <c r="C78" s="57"/>
      <c r="D78" s="23"/>
      <c r="E78" s="24"/>
      <c r="F78" s="63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1"/>
      <c r="Y78" s="33">
        <v>10560</v>
      </c>
      <c r="Z78" s="30">
        <f t="shared" si="2"/>
        <v>10560</v>
      </c>
    </row>
    <row r="79" spans="1:26" ht="15" customHeight="1">
      <c r="A79" s="19"/>
      <c r="B79" s="16" t="s">
        <v>106</v>
      </c>
      <c r="C79" s="57"/>
      <c r="D79" s="23"/>
      <c r="E79" s="24"/>
      <c r="F79" s="63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33">
        <v>6600</v>
      </c>
      <c r="Z79" s="30">
        <f t="shared" si="2"/>
        <v>6600</v>
      </c>
    </row>
    <row r="80" spans="1:26" ht="15" customHeight="1">
      <c r="A80" s="19"/>
      <c r="B80" s="16" t="s">
        <v>107</v>
      </c>
      <c r="C80" s="57"/>
      <c r="D80" s="23"/>
      <c r="E80" s="24"/>
      <c r="F80" s="63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1"/>
      <c r="Y80" s="33">
        <v>28400</v>
      </c>
      <c r="Z80" s="30">
        <f t="shared" si="2"/>
        <v>28400</v>
      </c>
    </row>
    <row r="81" spans="1:26" ht="15" customHeight="1">
      <c r="A81" s="19"/>
      <c r="B81" s="16" t="s">
        <v>108</v>
      </c>
      <c r="C81" s="57"/>
      <c r="D81" s="23"/>
      <c r="E81" s="24"/>
      <c r="F81" s="63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59"/>
      <c r="Y81" s="62">
        <v>4320</v>
      </c>
      <c r="Z81" s="32">
        <f t="shared" si="2"/>
        <v>4320</v>
      </c>
    </row>
    <row r="82" spans="1:26" ht="15" customHeight="1">
      <c r="A82" s="19"/>
      <c r="B82" s="16" t="s">
        <v>109</v>
      </c>
      <c r="C82" s="57"/>
      <c r="D82" s="23"/>
      <c r="E82" s="24"/>
      <c r="F82" s="63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1"/>
      <c r="Y82" s="33">
        <v>2400</v>
      </c>
      <c r="Z82" s="30">
        <f t="shared" si="2"/>
        <v>2400</v>
      </c>
    </row>
    <row r="83" spans="1:26" ht="15" customHeight="1">
      <c r="A83" s="19"/>
      <c r="B83" s="16" t="s">
        <v>110</v>
      </c>
      <c r="C83" s="57"/>
      <c r="D83" s="23"/>
      <c r="E83" s="24"/>
      <c r="F83" s="63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1"/>
      <c r="Y83" s="33">
        <v>120</v>
      </c>
      <c r="Z83" s="30">
        <f t="shared" si="2"/>
        <v>120</v>
      </c>
    </row>
    <row r="84" spans="1:26" ht="15" customHeight="1">
      <c r="A84" s="19"/>
      <c r="B84" s="16" t="s">
        <v>111</v>
      </c>
      <c r="C84" s="57"/>
      <c r="D84" s="23"/>
      <c r="E84" s="24"/>
      <c r="F84" s="63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1"/>
      <c r="Y84" s="33">
        <v>4200</v>
      </c>
      <c r="Z84" s="30">
        <f t="shared" si="2"/>
        <v>4200</v>
      </c>
    </row>
    <row r="85" spans="1:26" ht="15" customHeight="1">
      <c r="A85" s="19"/>
      <c r="B85" s="16" t="s">
        <v>112</v>
      </c>
      <c r="C85" s="57"/>
      <c r="D85" s="23"/>
      <c r="E85" s="24"/>
      <c r="F85" s="63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1"/>
      <c r="Y85" s="33">
        <v>1200</v>
      </c>
      <c r="Z85" s="30">
        <f t="shared" si="2"/>
        <v>1200</v>
      </c>
    </row>
    <row r="86" spans="1:26" ht="15" customHeight="1">
      <c r="A86" s="19"/>
      <c r="B86" s="16" t="s">
        <v>113</v>
      </c>
      <c r="C86" s="57"/>
      <c r="D86" s="23"/>
      <c r="E86" s="24"/>
      <c r="F86" s="63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1"/>
      <c r="Y86" s="33">
        <v>7200</v>
      </c>
      <c r="Z86" s="30">
        <f t="shared" si="2"/>
        <v>7200</v>
      </c>
    </row>
    <row r="87" spans="1:26" ht="15" customHeight="1">
      <c r="A87" s="19"/>
      <c r="B87" s="16" t="s">
        <v>114</v>
      </c>
      <c r="C87" s="57"/>
      <c r="D87" s="23"/>
      <c r="E87" s="24"/>
      <c r="F87" s="63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1"/>
      <c r="Y87" s="33">
        <v>3600</v>
      </c>
      <c r="Z87" s="30">
        <f t="shared" si="2"/>
        <v>3600</v>
      </c>
    </row>
    <row r="88" spans="1:26" ht="15" customHeight="1">
      <c r="A88" s="19"/>
      <c r="B88" s="16" t="s">
        <v>115</v>
      </c>
      <c r="C88" s="57"/>
      <c r="D88" s="23"/>
      <c r="E88" s="24"/>
      <c r="F88" s="63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1"/>
      <c r="Y88" s="33">
        <v>36000</v>
      </c>
      <c r="Z88" s="30">
        <f t="shared" si="2"/>
        <v>36000</v>
      </c>
    </row>
    <row r="89" spans="1:26" ht="15" customHeight="1">
      <c r="A89" s="19"/>
      <c r="B89" s="16" t="s">
        <v>116</v>
      </c>
      <c r="C89" s="57"/>
      <c r="D89" s="23"/>
      <c r="E89" s="24"/>
      <c r="F89" s="63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1"/>
      <c r="Y89" s="33">
        <v>14500</v>
      </c>
      <c r="Z89" s="30">
        <f t="shared" si="2"/>
        <v>14500</v>
      </c>
    </row>
    <row r="90" spans="1:26" ht="15" customHeight="1">
      <c r="A90" s="19"/>
      <c r="B90" s="16" t="s">
        <v>117</v>
      </c>
      <c r="C90" s="6"/>
      <c r="D90" s="64"/>
      <c r="E90" s="65"/>
      <c r="F90" s="63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1"/>
      <c r="Y90" s="33">
        <v>7380</v>
      </c>
      <c r="Z90" s="30">
        <f t="shared" si="2"/>
        <v>7380</v>
      </c>
    </row>
    <row r="91" spans="1:26" ht="29.25" customHeight="1">
      <c r="A91" s="19"/>
      <c r="B91" s="15" t="s">
        <v>37</v>
      </c>
      <c r="C91" s="66" t="s">
        <v>401</v>
      </c>
      <c r="D91" s="66">
        <v>31100</v>
      </c>
      <c r="E91" s="47">
        <v>2105</v>
      </c>
      <c r="F91" s="67">
        <v>42128</v>
      </c>
      <c r="G91" s="67">
        <v>42132</v>
      </c>
      <c r="H91" s="67">
        <v>42135</v>
      </c>
      <c r="I91" s="67">
        <v>42139</v>
      </c>
      <c r="J91" s="67">
        <v>42142</v>
      </c>
      <c r="K91" s="67">
        <v>42146</v>
      </c>
      <c r="L91" s="67">
        <v>42149</v>
      </c>
      <c r="M91" s="67">
        <v>42153</v>
      </c>
      <c r="N91" s="67">
        <v>42156</v>
      </c>
      <c r="O91" s="67">
        <v>42160</v>
      </c>
      <c r="P91" s="68">
        <v>42163</v>
      </c>
      <c r="Q91" s="68">
        <v>42167</v>
      </c>
      <c r="R91" s="68">
        <v>42170</v>
      </c>
      <c r="S91" s="68" t="s">
        <v>400</v>
      </c>
      <c r="T91" s="68">
        <v>42172</v>
      </c>
      <c r="U91" s="68">
        <v>42173</v>
      </c>
      <c r="V91" s="68">
        <v>42174</v>
      </c>
      <c r="W91" s="68">
        <v>42181</v>
      </c>
      <c r="X91" s="55"/>
      <c r="Y91" s="56">
        <f>Y92+Y93+Y94+Y95+Y96+Y97+Y98+Y99+Y100+Y101+Y102+Y103+Y104+Y105+Y106+Y107+Y108+Y109+Y110+Y111+Y112+Y113+Y114+Y115+Y116+Y117+Y118+Y119+Y120+Y121+Y122+Y123</f>
        <v>450000</v>
      </c>
      <c r="Z91" s="22">
        <f>Z92+Z93+Z94+Z95+Z96+Z97+Z98+Z99+Z100+Z101+Z102+Z103+Z104+Z105+Z106+Z107+Z108+Z109+Z110+Z111+Z112+Z113+Z114+Z115+Z116+Z117+Z118+Z119+Z120+Z121+Z122+Z123</f>
        <v>450000</v>
      </c>
    </row>
    <row r="92" spans="1:26" ht="15" customHeight="1">
      <c r="A92" s="19"/>
      <c r="B92" s="16" t="s">
        <v>38</v>
      </c>
      <c r="C92" s="23" t="s">
        <v>39</v>
      </c>
      <c r="D92" s="23"/>
      <c r="E92" s="69"/>
      <c r="F92" s="70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2"/>
      <c r="Y92" s="29">
        <v>33661</v>
      </c>
      <c r="Z92" s="73">
        <f>Y92</f>
        <v>33661</v>
      </c>
    </row>
    <row r="93" spans="1:26" ht="15" customHeight="1">
      <c r="A93" s="19"/>
      <c r="B93" s="16" t="s">
        <v>40</v>
      </c>
      <c r="C93" s="23"/>
      <c r="D93" s="23"/>
      <c r="E93" s="24"/>
      <c r="F93" s="70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2"/>
      <c r="Y93" s="29">
        <v>20000</v>
      </c>
      <c r="Z93" s="73">
        <f t="shared" ref="Z93:Z123" si="3">Y93</f>
        <v>20000</v>
      </c>
    </row>
    <row r="94" spans="1:26" ht="15" customHeight="1">
      <c r="A94" s="19"/>
      <c r="B94" s="16" t="s">
        <v>41</v>
      </c>
      <c r="C94" s="23"/>
      <c r="D94" s="23"/>
      <c r="E94" s="24"/>
      <c r="F94" s="70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2"/>
      <c r="Y94" s="29">
        <v>13500</v>
      </c>
      <c r="Z94" s="73">
        <f t="shared" si="3"/>
        <v>13500</v>
      </c>
    </row>
    <row r="95" spans="1:26" ht="16.5">
      <c r="A95" s="19"/>
      <c r="B95" s="16" t="s">
        <v>42</v>
      </c>
      <c r="C95" s="23"/>
      <c r="D95" s="23"/>
      <c r="E95" s="24"/>
      <c r="F95" s="70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2"/>
      <c r="Y95" s="29">
        <v>56700</v>
      </c>
      <c r="Z95" s="73">
        <f t="shared" si="3"/>
        <v>56700</v>
      </c>
    </row>
    <row r="96" spans="1:26" ht="15" customHeight="1">
      <c r="A96" s="19"/>
      <c r="B96" s="16" t="s">
        <v>43</v>
      </c>
      <c r="C96" s="23"/>
      <c r="D96" s="23"/>
      <c r="E96" s="24"/>
      <c r="F96" s="70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2"/>
      <c r="Y96" s="29">
        <v>14784</v>
      </c>
      <c r="Z96" s="73">
        <f t="shared" si="3"/>
        <v>14784</v>
      </c>
    </row>
    <row r="97" spans="1:26" ht="15" customHeight="1">
      <c r="A97" s="19"/>
      <c r="B97" s="16" t="s">
        <v>44</v>
      </c>
      <c r="C97" s="23"/>
      <c r="D97" s="23"/>
      <c r="E97" s="24"/>
      <c r="F97" s="70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2"/>
      <c r="Y97" s="29">
        <v>73600</v>
      </c>
      <c r="Z97" s="73">
        <f t="shared" si="3"/>
        <v>73600</v>
      </c>
    </row>
    <row r="98" spans="1:26" ht="16.5">
      <c r="A98" s="19"/>
      <c r="B98" s="16" t="s">
        <v>118</v>
      </c>
      <c r="C98" s="23"/>
      <c r="D98" s="23"/>
      <c r="E98" s="24"/>
      <c r="F98" s="70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2"/>
      <c r="Y98" s="29">
        <v>500</v>
      </c>
      <c r="Z98" s="73">
        <f t="shared" si="3"/>
        <v>500</v>
      </c>
    </row>
    <row r="99" spans="1:26" ht="15" customHeight="1">
      <c r="A99" s="19"/>
      <c r="B99" s="16" t="s">
        <v>46</v>
      </c>
      <c r="C99" s="23"/>
      <c r="D99" s="23"/>
      <c r="E99" s="24"/>
      <c r="F99" s="70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4"/>
      <c r="Y99" s="29">
        <v>23000</v>
      </c>
      <c r="Z99" s="75">
        <f t="shared" si="3"/>
        <v>23000</v>
      </c>
    </row>
    <row r="100" spans="1:26" ht="15" customHeight="1">
      <c r="A100" s="19"/>
      <c r="B100" s="16" t="s">
        <v>47</v>
      </c>
      <c r="C100" s="23"/>
      <c r="D100" s="23"/>
      <c r="E100" s="24"/>
      <c r="F100" s="70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2"/>
      <c r="Y100" s="29">
        <v>2850</v>
      </c>
      <c r="Z100" s="73">
        <f t="shared" si="3"/>
        <v>2850</v>
      </c>
    </row>
    <row r="101" spans="1:26" ht="15" customHeight="1">
      <c r="A101" s="19"/>
      <c r="B101" s="16" t="s">
        <v>48</v>
      </c>
      <c r="C101" s="23"/>
      <c r="D101" s="23"/>
      <c r="E101" s="24"/>
      <c r="F101" s="70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2"/>
      <c r="Y101" s="29">
        <v>3750</v>
      </c>
      <c r="Z101" s="73">
        <f t="shared" si="3"/>
        <v>3750</v>
      </c>
    </row>
    <row r="102" spans="1:26" ht="15" customHeight="1">
      <c r="A102" s="19"/>
      <c r="B102" s="16" t="s">
        <v>49</v>
      </c>
      <c r="C102" s="23"/>
      <c r="D102" s="23"/>
      <c r="E102" s="24"/>
      <c r="F102" s="70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2"/>
      <c r="Y102" s="29">
        <v>2903</v>
      </c>
      <c r="Z102" s="73">
        <f t="shared" si="3"/>
        <v>2903</v>
      </c>
    </row>
    <row r="103" spans="1:26" ht="15" customHeight="1">
      <c r="A103" s="19"/>
      <c r="B103" s="16" t="s">
        <v>50</v>
      </c>
      <c r="C103" s="23"/>
      <c r="D103" s="23"/>
      <c r="E103" s="24"/>
      <c r="F103" s="70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2"/>
      <c r="Y103" s="29">
        <v>5000</v>
      </c>
      <c r="Z103" s="73">
        <f t="shared" si="3"/>
        <v>5000</v>
      </c>
    </row>
    <row r="104" spans="1:26" ht="15" customHeight="1">
      <c r="A104" s="19"/>
      <c r="B104" s="16" t="s">
        <v>51</v>
      </c>
      <c r="C104" s="23"/>
      <c r="D104" s="23"/>
      <c r="E104" s="24"/>
      <c r="F104" s="70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2"/>
      <c r="Y104" s="29">
        <v>3600</v>
      </c>
      <c r="Z104" s="73">
        <f t="shared" si="3"/>
        <v>3600</v>
      </c>
    </row>
    <row r="105" spans="1:26" ht="15" customHeight="1">
      <c r="A105" s="19"/>
      <c r="B105" s="16" t="s">
        <v>52</v>
      </c>
      <c r="C105" s="23"/>
      <c r="D105" s="23"/>
      <c r="E105" s="24"/>
      <c r="F105" s="70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2"/>
      <c r="Y105" s="29">
        <v>19000</v>
      </c>
      <c r="Z105" s="73">
        <f t="shared" si="3"/>
        <v>19000</v>
      </c>
    </row>
    <row r="106" spans="1:26" ht="15" customHeight="1">
      <c r="A106" s="19"/>
      <c r="B106" s="16" t="s">
        <v>53</v>
      </c>
      <c r="C106" s="23"/>
      <c r="D106" s="23"/>
      <c r="E106" s="24"/>
      <c r="F106" s="70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2"/>
      <c r="Y106" s="29">
        <v>90802</v>
      </c>
      <c r="Z106" s="73">
        <f t="shared" si="3"/>
        <v>90802</v>
      </c>
    </row>
    <row r="107" spans="1:26" ht="15" customHeight="1">
      <c r="A107" s="19"/>
      <c r="B107" s="16" t="s">
        <v>54</v>
      </c>
      <c r="C107" s="23"/>
      <c r="D107" s="23"/>
      <c r="E107" s="24"/>
      <c r="F107" s="70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2"/>
      <c r="Y107" s="29">
        <v>2756</v>
      </c>
      <c r="Z107" s="73">
        <f t="shared" si="3"/>
        <v>2756</v>
      </c>
    </row>
    <row r="108" spans="1:26" ht="15" customHeight="1">
      <c r="A108" s="19"/>
      <c r="B108" s="16" t="s">
        <v>55</v>
      </c>
      <c r="C108" s="23"/>
      <c r="D108" s="23"/>
      <c r="E108" s="24"/>
      <c r="F108" s="70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2"/>
      <c r="Y108" s="29">
        <v>1488</v>
      </c>
      <c r="Z108" s="73">
        <f t="shared" si="3"/>
        <v>1488</v>
      </c>
    </row>
    <row r="109" spans="1:26" ht="15" customHeight="1">
      <c r="A109" s="19"/>
      <c r="B109" s="16" t="s">
        <v>56</v>
      </c>
      <c r="C109" s="23"/>
      <c r="D109" s="23"/>
      <c r="E109" s="24"/>
      <c r="F109" s="70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4"/>
      <c r="Y109" s="29">
        <v>900</v>
      </c>
      <c r="Z109" s="75">
        <f t="shared" si="3"/>
        <v>900</v>
      </c>
    </row>
    <row r="110" spans="1:26" ht="15" customHeight="1">
      <c r="A110" s="19"/>
      <c r="B110" s="16" t="s">
        <v>57</v>
      </c>
      <c r="C110" s="23"/>
      <c r="D110" s="23"/>
      <c r="E110" s="24"/>
      <c r="F110" s="70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2"/>
      <c r="Y110" s="29">
        <v>5644</v>
      </c>
      <c r="Z110" s="73">
        <f t="shared" si="3"/>
        <v>5644</v>
      </c>
    </row>
    <row r="111" spans="1:26" ht="15" customHeight="1">
      <c r="A111" s="19"/>
      <c r="B111" s="16" t="s">
        <v>58</v>
      </c>
      <c r="C111" s="23"/>
      <c r="D111" s="23"/>
      <c r="E111" s="24"/>
      <c r="F111" s="70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2"/>
      <c r="Y111" s="29">
        <v>3024</v>
      </c>
      <c r="Z111" s="73">
        <f t="shared" si="3"/>
        <v>3024</v>
      </c>
    </row>
    <row r="112" spans="1:26" ht="15" customHeight="1">
      <c r="A112" s="19"/>
      <c r="B112" s="16" t="s">
        <v>59</v>
      </c>
      <c r="C112" s="23"/>
      <c r="D112" s="23"/>
      <c r="E112" s="24"/>
      <c r="F112" s="70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2"/>
      <c r="Y112" s="29">
        <v>9160</v>
      </c>
      <c r="Z112" s="73">
        <f t="shared" si="3"/>
        <v>9160</v>
      </c>
    </row>
    <row r="113" spans="1:26" ht="15" customHeight="1">
      <c r="A113" s="19"/>
      <c r="B113" s="16" t="s">
        <v>60</v>
      </c>
      <c r="C113" s="23"/>
      <c r="D113" s="23"/>
      <c r="E113" s="24"/>
      <c r="F113" s="70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2"/>
      <c r="Y113" s="29">
        <v>540</v>
      </c>
      <c r="Z113" s="73">
        <f t="shared" si="3"/>
        <v>540</v>
      </c>
    </row>
    <row r="114" spans="1:26" ht="15" customHeight="1">
      <c r="A114" s="19"/>
      <c r="B114" s="16" t="s">
        <v>61</v>
      </c>
      <c r="C114" s="23"/>
      <c r="D114" s="23"/>
      <c r="E114" s="24"/>
      <c r="F114" s="70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2"/>
      <c r="Y114" s="29">
        <v>1344</v>
      </c>
      <c r="Z114" s="73">
        <f t="shared" si="3"/>
        <v>1344</v>
      </c>
    </row>
    <row r="115" spans="1:26" ht="15" customHeight="1">
      <c r="A115" s="19"/>
      <c r="B115" s="16" t="s">
        <v>62</v>
      </c>
      <c r="C115" s="23"/>
      <c r="D115" s="23"/>
      <c r="E115" s="24"/>
      <c r="F115" s="70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2"/>
      <c r="Y115" s="29">
        <v>18600</v>
      </c>
      <c r="Z115" s="73">
        <f t="shared" si="3"/>
        <v>18600</v>
      </c>
    </row>
    <row r="116" spans="1:26" ht="15" customHeight="1">
      <c r="A116" s="19"/>
      <c r="B116" s="16" t="s">
        <v>63</v>
      </c>
      <c r="C116" s="23"/>
      <c r="D116" s="23"/>
      <c r="E116" s="24"/>
      <c r="F116" s="70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2"/>
      <c r="Y116" s="29">
        <v>324</v>
      </c>
      <c r="Z116" s="73">
        <f t="shared" si="3"/>
        <v>324</v>
      </c>
    </row>
    <row r="117" spans="1:26" ht="15" customHeight="1">
      <c r="A117" s="19"/>
      <c r="B117" s="16" t="s">
        <v>64</v>
      </c>
      <c r="C117" s="23"/>
      <c r="D117" s="23"/>
      <c r="E117" s="24"/>
      <c r="F117" s="70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2"/>
      <c r="Y117" s="29">
        <v>100</v>
      </c>
      <c r="Z117" s="73">
        <v>100</v>
      </c>
    </row>
    <row r="118" spans="1:26" ht="15" customHeight="1">
      <c r="A118" s="19"/>
      <c r="B118" s="16" t="s">
        <v>65</v>
      </c>
      <c r="C118" s="23"/>
      <c r="D118" s="23"/>
      <c r="E118" s="24"/>
      <c r="F118" s="70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2"/>
      <c r="Y118" s="29">
        <v>12480</v>
      </c>
      <c r="Z118" s="73">
        <f t="shared" si="3"/>
        <v>12480</v>
      </c>
    </row>
    <row r="119" spans="1:26" ht="16.5">
      <c r="A119" s="19"/>
      <c r="B119" s="16" t="s">
        <v>66</v>
      </c>
      <c r="C119" s="23"/>
      <c r="D119" s="23"/>
      <c r="E119" s="24"/>
      <c r="F119" s="70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2"/>
      <c r="Y119" s="29">
        <v>2120</v>
      </c>
      <c r="Z119" s="73">
        <f t="shared" si="3"/>
        <v>2120</v>
      </c>
    </row>
    <row r="120" spans="1:26" ht="15" customHeight="1">
      <c r="A120" s="19"/>
      <c r="B120" s="16" t="s">
        <v>67</v>
      </c>
      <c r="C120" s="23"/>
      <c r="D120" s="23"/>
      <c r="E120" s="24"/>
      <c r="F120" s="70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2"/>
      <c r="Y120" s="29">
        <v>25800</v>
      </c>
      <c r="Z120" s="73">
        <f t="shared" si="3"/>
        <v>25800</v>
      </c>
    </row>
    <row r="121" spans="1:26" ht="15" customHeight="1">
      <c r="A121" s="19"/>
      <c r="B121" s="16" t="s">
        <v>119</v>
      </c>
      <c r="C121" s="57"/>
      <c r="D121" s="23"/>
      <c r="E121" s="24"/>
      <c r="F121" s="63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1"/>
      <c r="Y121" s="33">
        <v>268</v>
      </c>
      <c r="Z121" s="73">
        <f t="shared" si="3"/>
        <v>268</v>
      </c>
    </row>
    <row r="122" spans="1:26" ht="15" customHeight="1">
      <c r="A122" s="19"/>
      <c r="B122" s="16" t="s">
        <v>120</v>
      </c>
      <c r="C122" s="57"/>
      <c r="D122" s="23"/>
      <c r="E122" s="24"/>
      <c r="F122" s="63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1"/>
      <c r="Y122" s="33">
        <v>488</v>
      </c>
      <c r="Z122" s="73">
        <f t="shared" si="3"/>
        <v>488</v>
      </c>
    </row>
    <row r="123" spans="1:26" ht="15" customHeight="1">
      <c r="A123" s="19"/>
      <c r="B123" s="76" t="s">
        <v>121</v>
      </c>
      <c r="C123" s="23"/>
      <c r="D123" s="23"/>
      <c r="E123" s="77"/>
      <c r="F123" s="70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2"/>
      <c r="Y123" s="34">
        <v>1314</v>
      </c>
      <c r="Z123" s="73">
        <f t="shared" si="3"/>
        <v>1314</v>
      </c>
    </row>
    <row r="124" spans="1:26" ht="33">
      <c r="A124" s="19"/>
      <c r="B124" s="78" t="s">
        <v>122</v>
      </c>
      <c r="C124" s="79" t="s">
        <v>402</v>
      </c>
      <c r="D124" s="80">
        <v>31100</v>
      </c>
      <c r="E124" s="80">
        <v>2106</v>
      </c>
      <c r="F124" s="67">
        <v>42128</v>
      </c>
      <c r="G124" s="67">
        <v>42132</v>
      </c>
      <c r="H124" s="67">
        <v>42135</v>
      </c>
      <c r="I124" s="67">
        <v>42139</v>
      </c>
      <c r="J124" s="67">
        <v>42142</v>
      </c>
      <c r="K124" s="67">
        <v>42146</v>
      </c>
      <c r="L124" s="67">
        <v>42149</v>
      </c>
      <c r="M124" s="67">
        <v>42153</v>
      </c>
      <c r="N124" s="67">
        <v>42156</v>
      </c>
      <c r="O124" s="67">
        <v>42160</v>
      </c>
      <c r="P124" s="68">
        <v>42163</v>
      </c>
      <c r="Q124" s="68">
        <v>42167</v>
      </c>
      <c r="R124" s="68">
        <v>42170</v>
      </c>
      <c r="S124" s="68" t="s">
        <v>400</v>
      </c>
      <c r="T124" s="68">
        <v>42172</v>
      </c>
      <c r="U124" s="68">
        <v>42173</v>
      </c>
      <c r="V124" s="68">
        <v>42174</v>
      </c>
      <c r="W124" s="68">
        <v>42181</v>
      </c>
      <c r="X124" s="81"/>
      <c r="Y124" s="82">
        <f>Y125+Y126+Y127+Y128</f>
        <v>381046</v>
      </c>
      <c r="Z124" s="83">
        <f>Z125+Z126+Z127+Z128</f>
        <v>381046</v>
      </c>
    </row>
    <row r="125" spans="1:26" ht="15" customHeight="1">
      <c r="A125" s="19"/>
      <c r="B125" s="16" t="s">
        <v>83</v>
      </c>
      <c r="C125" s="57" t="s">
        <v>39</v>
      </c>
      <c r="D125" s="23"/>
      <c r="E125" s="24"/>
      <c r="F125" s="63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59"/>
      <c r="Y125" s="41">
        <v>236523</v>
      </c>
      <c r="Z125" s="32">
        <f>Y125</f>
        <v>236523</v>
      </c>
    </row>
    <row r="126" spans="1:26" ht="15" customHeight="1">
      <c r="A126" s="19"/>
      <c r="B126" s="16" t="s">
        <v>84</v>
      </c>
      <c r="C126" s="57"/>
      <c r="D126" s="23"/>
      <c r="E126" s="24"/>
      <c r="F126" s="63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1"/>
      <c r="Y126" s="41">
        <v>118123</v>
      </c>
      <c r="Z126" s="30">
        <f>Y126</f>
        <v>118123</v>
      </c>
    </row>
    <row r="127" spans="1:26" ht="15" customHeight="1">
      <c r="A127" s="19"/>
      <c r="B127" s="16" t="s">
        <v>86</v>
      </c>
      <c r="C127" s="57"/>
      <c r="D127" s="23"/>
      <c r="E127" s="24"/>
      <c r="F127" s="63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1"/>
      <c r="Y127" s="41">
        <v>6600</v>
      </c>
      <c r="Z127" s="30">
        <f>Y127</f>
        <v>6600</v>
      </c>
    </row>
    <row r="128" spans="1:26" ht="15" customHeight="1">
      <c r="A128" s="19"/>
      <c r="B128" s="16" t="s">
        <v>123</v>
      </c>
      <c r="C128" s="57"/>
      <c r="D128" s="23"/>
      <c r="E128" s="24"/>
      <c r="F128" s="63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1"/>
      <c r="Y128" s="41">
        <v>19800</v>
      </c>
      <c r="Z128" s="30">
        <f>Y128</f>
        <v>19800</v>
      </c>
    </row>
    <row r="129" spans="1:26" ht="24.75">
      <c r="A129" s="19"/>
      <c r="B129" s="78" t="s">
        <v>124</v>
      </c>
      <c r="C129" s="84" t="s">
        <v>403</v>
      </c>
      <c r="D129" s="80">
        <v>31100</v>
      </c>
      <c r="E129" s="80">
        <v>2107</v>
      </c>
      <c r="F129" s="67">
        <v>42128</v>
      </c>
      <c r="G129" s="67">
        <v>42132</v>
      </c>
      <c r="H129" s="67">
        <v>42135</v>
      </c>
      <c r="I129" s="67">
        <v>42139</v>
      </c>
      <c r="J129" s="67">
        <v>42142</v>
      </c>
      <c r="K129" s="67">
        <v>42146</v>
      </c>
      <c r="L129" s="67">
        <v>42149</v>
      </c>
      <c r="M129" s="67">
        <v>42153</v>
      </c>
      <c r="N129" s="67">
        <v>42156</v>
      </c>
      <c r="O129" s="67">
        <v>42160</v>
      </c>
      <c r="P129" s="68">
        <v>42163</v>
      </c>
      <c r="Q129" s="68">
        <v>42167</v>
      </c>
      <c r="R129" s="68">
        <v>42170</v>
      </c>
      <c r="S129" s="68" t="s">
        <v>400</v>
      </c>
      <c r="T129" s="68">
        <v>42172</v>
      </c>
      <c r="U129" s="68">
        <v>42173</v>
      </c>
      <c r="V129" s="68">
        <v>42174</v>
      </c>
      <c r="W129" s="68">
        <v>42181</v>
      </c>
      <c r="X129" s="81"/>
      <c r="Y129" s="56">
        <f>Y130+Y131+Y132+Y133+Y134+Y135+Y136+Y137</f>
        <v>470000</v>
      </c>
      <c r="Z129" s="22">
        <f>Z130+Z131+Z132+Z133+Z134+Z135+Z136+Z137</f>
        <v>470000</v>
      </c>
    </row>
    <row r="130" spans="1:26" ht="15" customHeight="1">
      <c r="A130" s="19"/>
      <c r="B130" s="16" t="s">
        <v>125</v>
      </c>
      <c r="C130" s="57" t="s">
        <v>39</v>
      </c>
      <c r="D130" s="23"/>
      <c r="E130" s="24"/>
      <c r="F130" s="63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1"/>
      <c r="Y130" s="33">
        <v>122400</v>
      </c>
      <c r="Z130" s="30">
        <f t="shared" ref="Z130:Z137" si="4">Y130</f>
        <v>122400</v>
      </c>
    </row>
    <row r="131" spans="1:26" ht="15" customHeight="1">
      <c r="A131" s="19"/>
      <c r="B131" s="16" t="s">
        <v>126</v>
      </c>
      <c r="C131" s="57"/>
      <c r="D131" s="23"/>
      <c r="E131" s="24"/>
      <c r="F131" s="63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1"/>
      <c r="Y131" s="33">
        <v>47599</v>
      </c>
      <c r="Z131" s="30">
        <f t="shared" si="4"/>
        <v>47599</v>
      </c>
    </row>
    <row r="132" spans="1:26" ht="15" customHeight="1">
      <c r="A132" s="19"/>
      <c r="B132" s="16" t="s">
        <v>74</v>
      </c>
      <c r="C132" s="57"/>
      <c r="D132" s="23"/>
      <c r="E132" s="24"/>
      <c r="F132" s="63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1"/>
      <c r="Y132" s="33">
        <v>18000</v>
      </c>
      <c r="Z132" s="30">
        <f t="shared" si="4"/>
        <v>18000</v>
      </c>
    </row>
    <row r="133" spans="1:26" ht="15" customHeight="1">
      <c r="A133" s="19"/>
      <c r="B133" s="16" t="s">
        <v>127</v>
      </c>
      <c r="C133" s="57"/>
      <c r="D133" s="23"/>
      <c r="E133" s="24"/>
      <c r="F133" s="63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1"/>
      <c r="Y133" s="33">
        <v>169681</v>
      </c>
      <c r="Z133" s="30">
        <f t="shared" si="4"/>
        <v>169681</v>
      </c>
    </row>
    <row r="134" spans="1:26" ht="15" customHeight="1">
      <c r="A134" s="19"/>
      <c r="B134" s="16" t="s">
        <v>76</v>
      </c>
      <c r="C134" s="57"/>
      <c r="D134" s="23"/>
      <c r="E134" s="24"/>
      <c r="F134" s="63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1"/>
      <c r="Y134" s="33">
        <v>43200</v>
      </c>
      <c r="Z134" s="30">
        <f t="shared" si="4"/>
        <v>43200</v>
      </c>
    </row>
    <row r="135" spans="1:26" ht="15" customHeight="1">
      <c r="A135" s="19"/>
      <c r="B135" s="16" t="s">
        <v>77</v>
      </c>
      <c r="C135" s="57"/>
      <c r="D135" s="23"/>
      <c r="E135" s="24"/>
      <c r="F135" s="63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1"/>
      <c r="Y135" s="33">
        <v>18000</v>
      </c>
      <c r="Z135" s="30">
        <f t="shared" si="4"/>
        <v>18000</v>
      </c>
    </row>
    <row r="136" spans="1:26" ht="15" customHeight="1">
      <c r="A136" s="19"/>
      <c r="B136" s="16" t="s">
        <v>81</v>
      </c>
      <c r="C136" s="57"/>
      <c r="D136" s="23"/>
      <c r="E136" s="24"/>
      <c r="F136" s="63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1"/>
      <c r="Y136" s="33">
        <v>21600</v>
      </c>
      <c r="Z136" s="30">
        <f t="shared" si="4"/>
        <v>21600</v>
      </c>
    </row>
    <row r="137" spans="1:26" ht="15" customHeight="1">
      <c r="A137" s="19"/>
      <c r="B137" s="16" t="s">
        <v>79</v>
      </c>
      <c r="C137" s="57"/>
      <c r="D137" s="23"/>
      <c r="E137" s="24"/>
      <c r="F137" s="63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59"/>
      <c r="Y137" s="62">
        <v>29520</v>
      </c>
      <c r="Z137" s="32">
        <f t="shared" si="4"/>
        <v>29520</v>
      </c>
    </row>
    <row r="138" spans="1:26" ht="33">
      <c r="A138" s="19"/>
      <c r="B138" s="52" t="s">
        <v>87</v>
      </c>
      <c r="C138" s="12" t="s">
        <v>404</v>
      </c>
      <c r="D138" s="53">
        <v>31100</v>
      </c>
      <c r="E138" s="54">
        <v>2108</v>
      </c>
      <c r="F138" s="67">
        <v>42128</v>
      </c>
      <c r="G138" s="67">
        <v>42132</v>
      </c>
      <c r="H138" s="67">
        <v>42135</v>
      </c>
      <c r="I138" s="67">
        <v>42139</v>
      </c>
      <c r="J138" s="67">
        <v>42142</v>
      </c>
      <c r="K138" s="67">
        <v>42146</v>
      </c>
      <c r="L138" s="67">
        <v>42149</v>
      </c>
      <c r="M138" s="67">
        <v>42153</v>
      </c>
      <c r="N138" s="67">
        <v>42156</v>
      </c>
      <c r="O138" s="67">
        <v>42160</v>
      </c>
      <c r="P138" s="68">
        <v>42163</v>
      </c>
      <c r="Q138" s="68">
        <v>42167</v>
      </c>
      <c r="R138" s="68">
        <v>42170</v>
      </c>
      <c r="S138" s="68" t="s">
        <v>400</v>
      </c>
      <c r="T138" s="68">
        <v>42172</v>
      </c>
      <c r="U138" s="68">
        <v>42173</v>
      </c>
      <c r="V138" s="68">
        <v>42174</v>
      </c>
      <c r="W138" s="68">
        <v>42181</v>
      </c>
      <c r="X138" s="55"/>
      <c r="Y138" s="85">
        <f>Y139+Y140+Y141+Y142+Y143+Y144+Y145+Y146+Y147+Y148+Y149+Y150+Y151+Y152+Y153+Y154+Y155+Y156+Y157+Y158+Y159+Y160+Y161+Y162+Y163+Y164+Y165+Y166+Y167+Y168</f>
        <v>300000</v>
      </c>
      <c r="Z138" s="86">
        <f>Z139+Z140+Z141+Z142+Z143+Z144+Z145+Z146+Z147+Z148+Z149+Z150+Z151+Z152+Z153+Z154+Z155+Z156+Z157+Z158+Z159+Z160+Z161+Z162+Z163+Z164+Z165+Z166+Z167+Z168</f>
        <v>300000</v>
      </c>
    </row>
    <row r="139" spans="1:26" ht="15" customHeight="1">
      <c r="A139" s="19"/>
      <c r="B139" s="16" t="s">
        <v>88</v>
      </c>
      <c r="C139" s="57" t="s">
        <v>39</v>
      </c>
      <c r="D139" s="58"/>
      <c r="E139" s="58"/>
      <c r="F139" s="63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1"/>
      <c r="Y139" s="33">
        <v>29000</v>
      </c>
      <c r="Z139" s="30">
        <f>Y139</f>
        <v>29000</v>
      </c>
    </row>
    <row r="140" spans="1:26" ht="15" customHeight="1">
      <c r="A140" s="19"/>
      <c r="B140" s="16" t="s">
        <v>89</v>
      </c>
      <c r="C140" s="57"/>
      <c r="D140" s="58"/>
      <c r="E140" s="58"/>
      <c r="F140" s="63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1"/>
      <c r="Y140" s="33">
        <v>23000</v>
      </c>
      <c r="Z140" s="30">
        <f t="shared" ref="Z140:Z168" si="5">Y140</f>
        <v>23000</v>
      </c>
    </row>
    <row r="141" spans="1:26" ht="15" customHeight="1">
      <c r="A141" s="19"/>
      <c r="B141" s="16" t="s">
        <v>90</v>
      </c>
      <c r="C141" s="57"/>
      <c r="D141" s="58"/>
      <c r="E141" s="58"/>
      <c r="F141" s="63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1"/>
      <c r="Y141" s="33">
        <v>19800</v>
      </c>
      <c r="Z141" s="30">
        <f t="shared" si="5"/>
        <v>19800</v>
      </c>
    </row>
    <row r="142" spans="1:26" ht="15" customHeight="1">
      <c r="A142" s="19"/>
      <c r="B142" s="16" t="s">
        <v>91</v>
      </c>
      <c r="C142" s="57"/>
      <c r="D142" s="58"/>
      <c r="E142" s="58"/>
      <c r="F142" s="63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1"/>
      <c r="Y142" s="33">
        <v>6040</v>
      </c>
      <c r="Z142" s="30">
        <f t="shared" si="5"/>
        <v>6040</v>
      </c>
    </row>
    <row r="143" spans="1:26" ht="15" customHeight="1">
      <c r="A143" s="19"/>
      <c r="B143" s="16" t="s">
        <v>92</v>
      </c>
      <c r="C143" s="57"/>
      <c r="D143" s="23"/>
      <c r="E143" s="24"/>
      <c r="F143" s="63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1"/>
      <c r="Y143" s="33">
        <v>11200</v>
      </c>
      <c r="Z143" s="30">
        <f t="shared" si="5"/>
        <v>11200</v>
      </c>
    </row>
    <row r="144" spans="1:26" ht="15" customHeight="1">
      <c r="A144" s="19"/>
      <c r="B144" s="16" t="s">
        <v>93</v>
      </c>
      <c r="C144" s="57"/>
      <c r="D144" s="23"/>
      <c r="E144" s="24"/>
      <c r="F144" s="63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1"/>
      <c r="Y144" s="33">
        <v>7600</v>
      </c>
      <c r="Z144" s="30">
        <f t="shared" si="5"/>
        <v>7600</v>
      </c>
    </row>
    <row r="145" spans="1:26" ht="15" customHeight="1">
      <c r="A145" s="19"/>
      <c r="B145" s="16" t="s">
        <v>94</v>
      </c>
      <c r="C145" s="57"/>
      <c r="D145" s="23"/>
      <c r="E145" s="24"/>
      <c r="F145" s="63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1"/>
      <c r="Y145" s="33">
        <v>6600</v>
      </c>
      <c r="Z145" s="30">
        <f t="shared" si="5"/>
        <v>6600</v>
      </c>
    </row>
    <row r="146" spans="1:26" ht="15" customHeight="1">
      <c r="A146" s="19"/>
      <c r="B146" s="16" t="s">
        <v>95</v>
      </c>
      <c r="C146" s="57"/>
      <c r="D146" s="23"/>
      <c r="E146" s="24"/>
      <c r="F146" s="63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1"/>
      <c r="Y146" s="33">
        <v>6600</v>
      </c>
      <c r="Z146" s="30">
        <f t="shared" si="5"/>
        <v>6600</v>
      </c>
    </row>
    <row r="147" spans="1:26" ht="15" customHeight="1">
      <c r="A147" s="19"/>
      <c r="B147" s="16" t="s">
        <v>96</v>
      </c>
      <c r="C147" s="57"/>
      <c r="D147" s="23"/>
      <c r="E147" s="24"/>
      <c r="F147" s="63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1"/>
      <c r="Y147" s="33">
        <v>9600</v>
      </c>
      <c r="Z147" s="30">
        <f t="shared" si="5"/>
        <v>9600</v>
      </c>
    </row>
    <row r="148" spans="1:26" ht="16.5">
      <c r="A148" s="19"/>
      <c r="B148" s="16" t="s">
        <v>97</v>
      </c>
      <c r="C148" s="57"/>
      <c r="D148" s="23"/>
      <c r="E148" s="24"/>
      <c r="F148" s="63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1"/>
      <c r="Y148" s="33">
        <v>18000</v>
      </c>
      <c r="Z148" s="30">
        <f t="shared" si="5"/>
        <v>18000</v>
      </c>
    </row>
    <row r="149" spans="1:26" ht="15" customHeight="1">
      <c r="A149" s="19"/>
      <c r="B149" s="16" t="s">
        <v>98</v>
      </c>
      <c r="C149" s="57"/>
      <c r="D149" s="23"/>
      <c r="E149" s="24"/>
      <c r="F149" s="63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1"/>
      <c r="Y149" s="62">
        <v>1440</v>
      </c>
      <c r="Z149" s="30">
        <f t="shared" si="5"/>
        <v>1440</v>
      </c>
    </row>
    <row r="150" spans="1:26" ht="15" customHeight="1">
      <c r="A150" s="19"/>
      <c r="B150" s="16" t="s">
        <v>99</v>
      </c>
      <c r="C150" s="57"/>
      <c r="D150" s="23"/>
      <c r="E150" s="24"/>
      <c r="F150" s="63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1"/>
      <c r="Y150" s="33">
        <v>1600</v>
      </c>
      <c r="Z150" s="30">
        <f t="shared" si="5"/>
        <v>1600</v>
      </c>
    </row>
    <row r="151" spans="1:26" ht="15" customHeight="1">
      <c r="A151" s="19"/>
      <c r="B151" s="16" t="s">
        <v>100</v>
      </c>
      <c r="C151" s="57"/>
      <c r="D151" s="23"/>
      <c r="E151" s="24"/>
      <c r="F151" s="63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1"/>
      <c r="Y151" s="33">
        <v>10560</v>
      </c>
      <c r="Z151" s="30">
        <f t="shared" si="5"/>
        <v>10560</v>
      </c>
    </row>
    <row r="152" spans="1:26" ht="15" customHeight="1">
      <c r="A152" s="19"/>
      <c r="B152" s="16" t="s">
        <v>101</v>
      </c>
      <c r="C152" s="57"/>
      <c r="D152" s="23"/>
      <c r="E152" s="24"/>
      <c r="F152" s="63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1"/>
      <c r="Y152" s="33">
        <v>2400</v>
      </c>
      <c r="Z152" s="30">
        <f t="shared" si="5"/>
        <v>2400</v>
      </c>
    </row>
    <row r="153" spans="1:26" ht="15" customHeight="1">
      <c r="A153" s="19"/>
      <c r="B153" s="16" t="s">
        <v>102</v>
      </c>
      <c r="C153" s="57"/>
      <c r="D153" s="23"/>
      <c r="E153" s="24"/>
      <c r="F153" s="63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1"/>
      <c r="Y153" s="33">
        <v>2880</v>
      </c>
      <c r="Z153" s="30">
        <f t="shared" si="5"/>
        <v>2880</v>
      </c>
    </row>
    <row r="154" spans="1:26" ht="15" customHeight="1">
      <c r="A154" s="19"/>
      <c r="B154" s="16" t="s">
        <v>103</v>
      </c>
      <c r="C154" s="57"/>
      <c r="D154" s="23"/>
      <c r="E154" s="24"/>
      <c r="F154" s="63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1"/>
      <c r="Y154" s="33">
        <v>1800</v>
      </c>
      <c r="Z154" s="30">
        <f t="shared" si="5"/>
        <v>1800</v>
      </c>
    </row>
    <row r="155" spans="1:26" ht="16.5">
      <c r="A155" s="19"/>
      <c r="B155" s="16" t="s">
        <v>104</v>
      </c>
      <c r="C155" s="57"/>
      <c r="D155" s="23"/>
      <c r="E155" s="24"/>
      <c r="F155" s="63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1"/>
      <c r="Y155" s="33">
        <v>15400</v>
      </c>
      <c r="Z155" s="30">
        <f t="shared" si="5"/>
        <v>15400</v>
      </c>
    </row>
    <row r="156" spans="1:26" ht="15" customHeight="1">
      <c r="A156" s="19"/>
      <c r="B156" s="16" t="s">
        <v>105</v>
      </c>
      <c r="C156" s="57"/>
      <c r="D156" s="23"/>
      <c r="E156" s="24"/>
      <c r="F156" s="63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1"/>
      <c r="Y156" s="33">
        <v>10560</v>
      </c>
      <c r="Z156" s="30">
        <f t="shared" si="5"/>
        <v>10560</v>
      </c>
    </row>
    <row r="157" spans="1:26" ht="15" customHeight="1">
      <c r="A157" s="19"/>
      <c r="B157" s="16" t="s">
        <v>106</v>
      </c>
      <c r="C157" s="57"/>
      <c r="D157" s="23"/>
      <c r="E157" s="24"/>
      <c r="F157" s="63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1"/>
      <c r="Y157" s="33">
        <v>6600</v>
      </c>
      <c r="Z157" s="30">
        <f t="shared" si="5"/>
        <v>6600</v>
      </c>
    </row>
    <row r="158" spans="1:26" ht="15" customHeight="1">
      <c r="A158" s="19"/>
      <c r="B158" s="16" t="s">
        <v>107</v>
      </c>
      <c r="C158" s="57"/>
      <c r="D158" s="23"/>
      <c r="E158" s="24"/>
      <c r="F158" s="63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1"/>
      <c r="Y158" s="33">
        <v>28400</v>
      </c>
      <c r="Z158" s="30">
        <f t="shared" si="5"/>
        <v>28400</v>
      </c>
    </row>
    <row r="159" spans="1:26" ht="15" customHeight="1">
      <c r="A159" s="19"/>
      <c r="B159" s="16" t="s">
        <v>108</v>
      </c>
      <c r="C159" s="57"/>
      <c r="D159" s="23"/>
      <c r="E159" s="24"/>
      <c r="F159" s="63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1"/>
      <c r="Y159" s="33">
        <v>4320</v>
      </c>
      <c r="Z159" s="30">
        <f t="shared" si="5"/>
        <v>4320</v>
      </c>
    </row>
    <row r="160" spans="1:26" ht="15" customHeight="1">
      <c r="A160" s="19"/>
      <c r="B160" s="16" t="s">
        <v>109</v>
      </c>
      <c r="C160" s="57"/>
      <c r="D160" s="23"/>
      <c r="E160" s="24"/>
      <c r="F160" s="63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59"/>
      <c r="Y160" s="62">
        <v>2400</v>
      </c>
      <c r="Z160" s="32">
        <f t="shared" si="5"/>
        <v>2400</v>
      </c>
    </row>
    <row r="161" spans="1:26" ht="15" customHeight="1">
      <c r="A161" s="19"/>
      <c r="B161" s="16" t="s">
        <v>110</v>
      </c>
      <c r="C161" s="57"/>
      <c r="D161" s="23"/>
      <c r="E161" s="24"/>
      <c r="F161" s="63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1"/>
      <c r="Y161" s="33">
        <v>120</v>
      </c>
      <c r="Z161" s="30">
        <f t="shared" si="5"/>
        <v>120</v>
      </c>
    </row>
    <row r="162" spans="1:26" ht="15" customHeight="1">
      <c r="A162" s="19"/>
      <c r="B162" s="16" t="s">
        <v>111</v>
      </c>
      <c r="C162" s="57"/>
      <c r="D162" s="23"/>
      <c r="E162" s="24"/>
      <c r="F162" s="63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1"/>
      <c r="Y162" s="33">
        <v>4200</v>
      </c>
      <c r="Z162" s="30">
        <f t="shared" si="5"/>
        <v>4200</v>
      </c>
    </row>
    <row r="163" spans="1:26" ht="15" customHeight="1">
      <c r="A163" s="19"/>
      <c r="B163" s="16" t="s">
        <v>112</v>
      </c>
      <c r="C163" s="57"/>
      <c r="D163" s="23"/>
      <c r="E163" s="24"/>
      <c r="F163" s="63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1"/>
      <c r="Y163" s="33">
        <v>1200</v>
      </c>
      <c r="Z163" s="30">
        <f t="shared" si="5"/>
        <v>1200</v>
      </c>
    </row>
    <row r="164" spans="1:26" ht="15" customHeight="1">
      <c r="A164" s="19"/>
      <c r="B164" s="16" t="s">
        <v>113</v>
      </c>
      <c r="C164" s="57"/>
      <c r="D164" s="23"/>
      <c r="E164" s="24"/>
      <c r="F164" s="63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1"/>
      <c r="Y164" s="33">
        <v>7200</v>
      </c>
      <c r="Z164" s="30">
        <f t="shared" si="5"/>
        <v>7200</v>
      </c>
    </row>
    <row r="165" spans="1:26" ht="15" customHeight="1">
      <c r="A165" s="19"/>
      <c r="B165" s="16" t="s">
        <v>114</v>
      </c>
      <c r="C165" s="57"/>
      <c r="D165" s="23"/>
      <c r="E165" s="24"/>
      <c r="F165" s="63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1"/>
      <c r="Y165" s="33">
        <v>3600</v>
      </c>
      <c r="Z165" s="30">
        <f t="shared" si="5"/>
        <v>3600</v>
      </c>
    </row>
    <row r="166" spans="1:26" ht="15" customHeight="1">
      <c r="A166" s="19"/>
      <c r="B166" s="16" t="s">
        <v>115</v>
      </c>
      <c r="C166" s="57"/>
      <c r="D166" s="23"/>
      <c r="E166" s="24"/>
      <c r="F166" s="63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1"/>
      <c r="Y166" s="33">
        <v>36000</v>
      </c>
      <c r="Z166" s="30">
        <f t="shared" si="5"/>
        <v>36000</v>
      </c>
    </row>
    <row r="167" spans="1:26" ht="15" customHeight="1">
      <c r="A167" s="19"/>
      <c r="B167" s="16" t="s">
        <v>116</v>
      </c>
      <c r="C167" s="57"/>
      <c r="D167" s="23"/>
      <c r="E167" s="24"/>
      <c r="F167" s="63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1"/>
      <c r="Y167" s="33">
        <v>14500</v>
      </c>
      <c r="Z167" s="30">
        <f t="shared" si="5"/>
        <v>14500</v>
      </c>
    </row>
    <row r="168" spans="1:26" ht="15" customHeight="1">
      <c r="A168" s="19"/>
      <c r="B168" s="16" t="s">
        <v>117</v>
      </c>
      <c r="C168" s="6"/>
      <c r="D168" s="64"/>
      <c r="E168" s="65"/>
      <c r="F168" s="63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1"/>
      <c r="Y168" s="33">
        <v>7380</v>
      </c>
      <c r="Z168" s="30">
        <f t="shared" si="5"/>
        <v>7380</v>
      </c>
    </row>
    <row r="169" spans="1:26" ht="16.5">
      <c r="A169" s="19"/>
      <c r="B169" s="87" t="s">
        <v>128</v>
      </c>
      <c r="C169" s="12" t="s">
        <v>405</v>
      </c>
      <c r="D169" s="12">
        <v>32100</v>
      </c>
      <c r="E169" s="12">
        <v>2109</v>
      </c>
      <c r="F169" s="67">
        <v>42128</v>
      </c>
      <c r="G169" s="67">
        <v>42132</v>
      </c>
      <c r="H169" s="67">
        <v>42135</v>
      </c>
      <c r="I169" s="67">
        <v>42139</v>
      </c>
      <c r="J169" s="67">
        <v>42142</v>
      </c>
      <c r="K169" s="67">
        <v>42146</v>
      </c>
      <c r="L169" s="67">
        <v>42149</v>
      </c>
      <c r="M169" s="67">
        <v>42153</v>
      </c>
      <c r="N169" s="67">
        <v>42156</v>
      </c>
      <c r="O169" s="67">
        <v>42160</v>
      </c>
      <c r="P169" s="68">
        <v>42163</v>
      </c>
      <c r="Q169" s="68">
        <v>42167</v>
      </c>
      <c r="R169" s="68">
        <v>42170</v>
      </c>
      <c r="S169" s="68" t="s">
        <v>400</v>
      </c>
      <c r="T169" s="68">
        <v>42172</v>
      </c>
      <c r="U169" s="68">
        <v>42173</v>
      </c>
      <c r="V169" s="68">
        <v>42174</v>
      </c>
      <c r="W169" s="68">
        <v>42181</v>
      </c>
      <c r="X169" s="20"/>
      <c r="Y169" s="56">
        <f>Y170+Y171+Y172+Y173</f>
        <v>305198</v>
      </c>
      <c r="Z169" s="22">
        <f>Z170+Z171+Z172+Z173</f>
        <v>305198</v>
      </c>
    </row>
    <row r="170" spans="1:26">
      <c r="A170" s="19"/>
      <c r="B170" s="88" t="s">
        <v>129</v>
      </c>
      <c r="C170" s="6" t="s">
        <v>39</v>
      </c>
      <c r="D170" s="39"/>
      <c r="E170" s="40"/>
      <c r="F170" s="50"/>
      <c r="G170" s="25"/>
      <c r="H170" s="25"/>
      <c r="I170" s="25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33">
        <v>48000</v>
      </c>
      <c r="Z170" s="30">
        <f>Y170</f>
        <v>48000</v>
      </c>
    </row>
    <row r="171" spans="1:26">
      <c r="A171" s="19"/>
      <c r="B171" s="38" t="s">
        <v>130</v>
      </c>
      <c r="C171" s="6"/>
      <c r="D171" s="39"/>
      <c r="E171" s="40"/>
      <c r="F171" s="25"/>
      <c r="G171" s="25"/>
      <c r="H171" s="25"/>
      <c r="I171" s="25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28"/>
      <c r="Y171" s="33">
        <v>49000</v>
      </c>
      <c r="Z171" s="30">
        <f>Y171</f>
        <v>49000</v>
      </c>
    </row>
    <row r="172" spans="1:26">
      <c r="A172" s="19"/>
      <c r="B172" s="38" t="s">
        <v>131</v>
      </c>
      <c r="C172" s="6"/>
      <c r="D172" s="39"/>
      <c r="E172" s="40"/>
      <c r="F172" s="25"/>
      <c r="G172" s="25"/>
      <c r="H172" s="25"/>
      <c r="I172" s="25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28"/>
      <c r="Y172" s="33">
        <v>10000</v>
      </c>
      <c r="Z172" s="30">
        <f>Y172</f>
        <v>10000</v>
      </c>
    </row>
    <row r="173" spans="1:26">
      <c r="A173" s="19"/>
      <c r="B173" s="38" t="s">
        <v>132</v>
      </c>
      <c r="C173" s="6"/>
      <c r="D173" s="39"/>
      <c r="E173" s="40"/>
      <c r="F173" s="25"/>
      <c r="G173" s="25"/>
      <c r="H173" s="25"/>
      <c r="I173" s="25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28"/>
      <c r="Y173" s="33">
        <v>198198</v>
      </c>
      <c r="Z173" s="30">
        <v>198198</v>
      </c>
    </row>
    <row r="174" spans="1:26" ht="16.5">
      <c r="A174" s="19"/>
      <c r="B174" s="90" t="s">
        <v>133</v>
      </c>
      <c r="C174" s="12"/>
      <c r="D174" s="12">
        <v>32300</v>
      </c>
      <c r="E174" s="12">
        <v>2110</v>
      </c>
      <c r="F174" s="91"/>
      <c r="G174" s="14"/>
      <c r="H174" s="14"/>
      <c r="I174" s="14"/>
      <c r="J174" s="13">
        <v>42128</v>
      </c>
      <c r="K174" s="13">
        <v>42132</v>
      </c>
      <c r="L174" s="13">
        <v>42135</v>
      </c>
      <c r="M174" s="13">
        <v>42139</v>
      </c>
      <c r="N174" s="13">
        <v>42142</v>
      </c>
      <c r="O174" s="13" t="s">
        <v>406</v>
      </c>
      <c r="P174" s="13">
        <v>42149</v>
      </c>
      <c r="Q174" s="13">
        <v>42153</v>
      </c>
      <c r="R174" s="13">
        <v>42156</v>
      </c>
      <c r="S174" s="13">
        <v>42160</v>
      </c>
      <c r="T174" s="13">
        <v>42163</v>
      </c>
      <c r="U174" s="13">
        <v>42164</v>
      </c>
      <c r="V174" s="13">
        <v>42165</v>
      </c>
      <c r="W174" s="13">
        <v>42174</v>
      </c>
      <c r="X174" s="20"/>
      <c r="Y174" s="56">
        <f>Y175+Y176+Y177</f>
        <v>106683</v>
      </c>
      <c r="Z174" s="22">
        <f>Z175+Z176+Z177</f>
        <v>106683</v>
      </c>
    </row>
    <row r="175" spans="1:26">
      <c r="A175" s="19"/>
      <c r="B175" s="38" t="s">
        <v>134</v>
      </c>
      <c r="C175" s="6" t="s">
        <v>36</v>
      </c>
      <c r="D175" s="64"/>
      <c r="E175" s="65"/>
      <c r="F175" s="25"/>
      <c r="G175" s="25"/>
      <c r="H175" s="25"/>
      <c r="I175" s="25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28"/>
      <c r="Y175" s="33">
        <v>30000</v>
      </c>
      <c r="Z175" s="30">
        <f>Y175</f>
        <v>30000</v>
      </c>
    </row>
    <row r="176" spans="1:26">
      <c r="A176" s="19"/>
      <c r="B176" s="38" t="s">
        <v>135</v>
      </c>
      <c r="C176" s="6"/>
      <c r="D176" s="64"/>
      <c r="E176" s="65"/>
      <c r="F176" s="25"/>
      <c r="G176" s="25"/>
      <c r="H176" s="25"/>
      <c r="I176" s="25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28"/>
      <c r="Y176" s="33">
        <v>50000</v>
      </c>
      <c r="Z176" s="30">
        <f>Y176</f>
        <v>50000</v>
      </c>
    </row>
    <row r="177" spans="1:26">
      <c r="A177" s="19"/>
      <c r="B177" s="38" t="s">
        <v>136</v>
      </c>
      <c r="C177" s="6"/>
      <c r="D177" s="64"/>
      <c r="E177" s="65"/>
      <c r="F177" s="25"/>
      <c r="G177" s="25"/>
      <c r="H177" s="25"/>
      <c r="I177" s="25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28"/>
      <c r="Y177" s="33">
        <v>26683</v>
      </c>
      <c r="Z177" s="30">
        <f>Y177</f>
        <v>26683</v>
      </c>
    </row>
    <row r="178" spans="1:26" ht="16.5">
      <c r="A178" s="19"/>
      <c r="B178" s="11" t="s">
        <v>137</v>
      </c>
      <c r="C178" s="12"/>
      <c r="D178" s="12">
        <v>33100</v>
      </c>
      <c r="E178" s="12">
        <v>2111</v>
      </c>
      <c r="F178" s="91"/>
      <c r="G178" s="14"/>
      <c r="H178" s="14"/>
      <c r="I178" s="14"/>
      <c r="J178" s="13">
        <v>42128</v>
      </c>
      <c r="K178" s="13">
        <v>42132</v>
      </c>
      <c r="L178" s="13">
        <v>42135</v>
      </c>
      <c r="M178" s="13">
        <v>42139</v>
      </c>
      <c r="N178" s="13">
        <v>42142</v>
      </c>
      <c r="O178" s="13" t="s">
        <v>406</v>
      </c>
      <c r="P178" s="13">
        <v>42149</v>
      </c>
      <c r="Q178" s="13">
        <v>42153</v>
      </c>
      <c r="R178" s="13">
        <v>42156</v>
      </c>
      <c r="S178" s="13">
        <v>42160</v>
      </c>
      <c r="T178" s="13">
        <v>42163</v>
      </c>
      <c r="U178" s="13">
        <v>42164</v>
      </c>
      <c r="V178" s="13">
        <v>42165</v>
      </c>
      <c r="W178" s="13">
        <v>42174</v>
      </c>
      <c r="X178" s="20"/>
      <c r="Y178" s="56">
        <f>Y179+Y180+Y181</f>
        <v>66008</v>
      </c>
      <c r="Z178" s="22">
        <f>Z179+Z180+Z181</f>
        <v>66008</v>
      </c>
    </row>
    <row r="179" spans="1:26" ht="16.5">
      <c r="A179" s="19"/>
      <c r="B179" s="17" t="s">
        <v>138</v>
      </c>
      <c r="C179" s="64"/>
      <c r="D179" s="64"/>
      <c r="E179" s="65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92"/>
      <c r="Q179" s="92"/>
      <c r="R179" s="92"/>
      <c r="S179" s="92"/>
      <c r="T179" s="92"/>
      <c r="U179" s="92"/>
      <c r="V179" s="92"/>
      <c r="W179" s="92"/>
      <c r="X179" s="93"/>
      <c r="Y179" s="34">
        <v>42000</v>
      </c>
      <c r="Z179" s="73">
        <f>Y179</f>
        <v>42000</v>
      </c>
    </row>
    <row r="180" spans="1:26" ht="16.5">
      <c r="A180" s="19"/>
      <c r="B180" s="38" t="s">
        <v>139</v>
      </c>
      <c r="C180" s="94"/>
      <c r="D180" s="94"/>
      <c r="E180" s="69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92"/>
      <c r="Q180" s="92"/>
      <c r="R180" s="92"/>
      <c r="S180" s="92"/>
      <c r="T180" s="92"/>
      <c r="U180" s="92"/>
      <c r="V180" s="92"/>
      <c r="W180" s="92"/>
      <c r="X180" s="93"/>
      <c r="Y180" s="34">
        <v>19008</v>
      </c>
      <c r="Z180" s="73">
        <f>Y180</f>
        <v>19008</v>
      </c>
    </row>
    <row r="181" spans="1:26" ht="16.5">
      <c r="A181" s="19"/>
      <c r="B181" s="16" t="s">
        <v>140</v>
      </c>
      <c r="C181" s="57" t="s">
        <v>36</v>
      </c>
      <c r="D181" s="23"/>
      <c r="E181" s="24"/>
      <c r="F181" s="25"/>
      <c r="G181" s="25"/>
      <c r="H181" s="25"/>
      <c r="I181" s="25"/>
      <c r="J181" s="63"/>
      <c r="K181" s="63"/>
      <c r="L181" s="63"/>
      <c r="M181" s="63"/>
      <c r="N181" s="63"/>
      <c r="O181" s="63"/>
      <c r="P181" s="27"/>
      <c r="Q181" s="27"/>
      <c r="R181" s="27"/>
      <c r="S181" s="27"/>
      <c r="T181" s="27"/>
      <c r="U181" s="27"/>
      <c r="V181" s="27"/>
      <c r="W181" s="27"/>
      <c r="X181" s="7"/>
      <c r="Y181" s="62">
        <v>5000</v>
      </c>
      <c r="Z181" s="32">
        <f>Y181</f>
        <v>5000</v>
      </c>
    </row>
    <row r="182" spans="1:26" ht="24.75">
      <c r="A182" s="19"/>
      <c r="B182" s="11" t="s">
        <v>142</v>
      </c>
      <c r="C182" s="12"/>
      <c r="D182" s="12">
        <v>33300</v>
      </c>
      <c r="E182" s="12">
        <v>2112</v>
      </c>
      <c r="F182" s="91"/>
      <c r="G182" s="14"/>
      <c r="H182" s="14"/>
      <c r="I182" s="14"/>
      <c r="J182" s="13">
        <v>42037</v>
      </c>
      <c r="K182" s="13">
        <v>42041</v>
      </c>
      <c r="L182" s="13">
        <v>42044</v>
      </c>
      <c r="M182" s="13">
        <v>42048</v>
      </c>
      <c r="N182" s="13">
        <v>42051</v>
      </c>
      <c r="O182" s="13">
        <v>42055</v>
      </c>
      <c r="P182" s="13">
        <v>42058</v>
      </c>
      <c r="Q182" s="13">
        <v>42062</v>
      </c>
      <c r="R182" s="13">
        <v>42065</v>
      </c>
      <c r="S182" s="13">
        <v>42066</v>
      </c>
      <c r="T182" s="13">
        <v>42067</v>
      </c>
      <c r="U182" s="13">
        <v>42068</v>
      </c>
      <c r="V182" s="13">
        <v>42073</v>
      </c>
      <c r="W182" s="13">
        <v>42083</v>
      </c>
      <c r="X182" s="20"/>
      <c r="Y182" s="56">
        <f>Y183</f>
        <v>65827</v>
      </c>
      <c r="Z182" s="86">
        <f>Z183</f>
        <v>65827</v>
      </c>
    </row>
    <row r="183" spans="1:26" ht="24.75">
      <c r="A183" s="19"/>
      <c r="B183" s="17" t="s">
        <v>143</v>
      </c>
      <c r="C183" s="6" t="s">
        <v>36</v>
      </c>
      <c r="D183" s="64"/>
      <c r="E183" s="95"/>
      <c r="F183" s="24"/>
      <c r="G183" s="25"/>
      <c r="H183" s="25"/>
      <c r="I183" s="25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28"/>
      <c r="Y183" s="33">
        <v>65827</v>
      </c>
      <c r="Z183" s="30">
        <f>Y183</f>
        <v>65827</v>
      </c>
    </row>
    <row r="184" spans="1:26" ht="16.5">
      <c r="A184" s="19"/>
      <c r="B184" s="11" t="s">
        <v>144</v>
      </c>
      <c r="C184" s="12"/>
      <c r="D184" s="12">
        <v>33400</v>
      </c>
      <c r="E184" s="12">
        <v>2113</v>
      </c>
      <c r="F184" s="91"/>
      <c r="G184" s="14"/>
      <c r="H184" s="14"/>
      <c r="I184" s="14"/>
      <c r="J184" s="13">
        <v>42128</v>
      </c>
      <c r="K184" s="13">
        <v>42132</v>
      </c>
      <c r="L184" s="13">
        <v>42135</v>
      </c>
      <c r="M184" s="13">
        <v>42139</v>
      </c>
      <c r="N184" s="13">
        <v>42142</v>
      </c>
      <c r="O184" s="13" t="s">
        <v>406</v>
      </c>
      <c r="P184" s="13">
        <v>42149</v>
      </c>
      <c r="Q184" s="13">
        <v>42153</v>
      </c>
      <c r="R184" s="13">
        <v>42156</v>
      </c>
      <c r="S184" s="13">
        <v>42160</v>
      </c>
      <c r="T184" s="13">
        <v>42163</v>
      </c>
      <c r="U184" s="13">
        <v>42164</v>
      </c>
      <c r="V184" s="13">
        <v>42165</v>
      </c>
      <c r="W184" s="13">
        <v>42174</v>
      </c>
      <c r="X184" s="20"/>
      <c r="Y184" s="56">
        <f>Y185+Y186+Y187+Y188+Y189</f>
        <v>15753</v>
      </c>
      <c r="Z184" s="22">
        <f>Z185+Z186+Z187+Z188+Z189</f>
        <v>15753</v>
      </c>
    </row>
    <row r="185" spans="1:26" ht="16.5">
      <c r="A185" s="19"/>
      <c r="B185" s="38" t="s">
        <v>145</v>
      </c>
      <c r="C185" s="6" t="s">
        <v>141</v>
      </c>
      <c r="D185" s="326"/>
      <c r="E185" s="326"/>
      <c r="F185" s="25"/>
      <c r="G185" s="25"/>
      <c r="H185" s="25"/>
      <c r="I185" s="25"/>
      <c r="J185" s="63"/>
      <c r="K185" s="63"/>
      <c r="L185" s="63"/>
      <c r="M185" s="63"/>
      <c r="N185" s="63"/>
      <c r="O185" s="63"/>
      <c r="P185" s="27"/>
      <c r="Q185" s="27"/>
      <c r="R185" s="27"/>
      <c r="S185" s="27"/>
      <c r="T185" s="27"/>
      <c r="U185" s="27"/>
      <c r="V185" s="27"/>
      <c r="W185" s="27"/>
      <c r="X185" s="28"/>
      <c r="Y185" s="33">
        <v>200</v>
      </c>
      <c r="Z185" s="30">
        <f>Y185</f>
        <v>200</v>
      </c>
    </row>
    <row r="186" spans="1:26" ht="16.5">
      <c r="A186" s="19"/>
      <c r="B186" s="38" t="s">
        <v>146</v>
      </c>
      <c r="C186" s="6"/>
      <c r="D186" s="327"/>
      <c r="E186" s="327"/>
      <c r="F186" s="25"/>
      <c r="G186" s="25"/>
      <c r="H186" s="25"/>
      <c r="I186" s="25"/>
      <c r="J186" s="63"/>
      <c r="K186" s="63"/>
      <c r="L186" s="63"/>
      <c r="M186" s="63"/>
      <c r="N186" s="63"/>
      <c r="O186" s="63"/>
      <c r="P186" s="27"/>
      <c r="Q186" s="27"/>
      <c r="R186" s="27"/>
      <c r="S186" s="27"/>
      <c r="T186" s="27"/>
      <c r="U186" s="27"/>
      <c r="V186" s="27"/>
      <c r="W186" s="27"/>
      <c r="X186" s="28"/>
      <c r="Y186" s="33">
        <v>2000</v>
      </c>
      <c r="Z186" s="30">
        <f>Y186</f>
        <v>2000</v>
      </c>
    </row>
    <row r="187" spans="1:26">
      <c r="A187" s="19"/>
      <c r="B187" s="38" t="s">
        <v>147</v>
      </c>
      <c r="C187" s="6"/>
      <c r="D187" s="327"/>
      <c r="E187" s="327"/>
      <c r="F187" s="25"/>
      <c r="G187" s="25"/>
      <c r="H187" s="25"/>
      <c r="I187" s="25"/>
      <c r="J187" s="63"/>
      <c r="K187" s="63"/>
      <c r="L187" s="63"/>
      <c r="M187" s="63"/>
      <c r="N187" s="63"/>
      <c r="O187" s="63"/>
      <c r="P187" s="27"/>
      <c r="Q187" s="27"/>
      <c r="R187" s="27"/>
      <c r="S187" s="27"/>
      <c r="T187" s="27"/>
      <c r="U187" s="27"/>
      <c r="V187" s="27"/>
      <c r="W187" s="27"/>
      <c r="X187" s="28"/>
      <c r="Y187" s="33">
        <v>553</v>
      </c>
      <c r="Z187" s="30">
        <f>Y187</f>
        <v>553</v>
      </c>
    </row>
    <row r="188" spans="1:26" ht="16.5">
      <c r="A188" s="19"/>
      <c r="B188" s="38" t="s">
        <v>148</v>
      </c>
      <c r="C188" s="6"/>
      <c r="D188" s="327"/>
      <c r="E188" s="327"/>
      <c r="F188" s="25"/>
      <c r="G188" s="25"/>
      <c r="H188" s="25"/>
      <c r="I188" s="25"/>
      <c r="J188" s="63"/>
      <c r="K188" s="63"/>
      <c r="L188" s="63"/>
      <c r="M188" s="63"/>
      <c r="N188" s="63"/>
      <c r="O188" s="63"/>
      <c r="P188" s="27"/>
      <c r="Q188" s="27"/>
      <c r="R188" s="27"/>
      <c r="S188" s="27"/>
      <c r="T188" s="27"/>
      <c r="U188" s="27"/>
      <c r="V188" s="27"/>
      <c r="W188" s="27"/>
      <c r="X188" s="28"/>
      <c r="Y188" s="33">
        <v>4000</v>
      </c>
      <c r="Z188" s="30">
        <f>Y188</f>
        <v>4000</v>
      </c>
    </row>
    <row r="189" spans="1:26" ht="16.5">
      <c r="A189" s="19"/>
      <c r="B189" s="38" t="s">
        <v>149</v>
      </c>
      <c r="C189" s="6"/>
      <c r="D189" s="327"/>
      <c r="E189" s="328"/>
      <c r="F189" s="25"/>
      <c r="G189" s="25"/>
      <c r="H189" s="25"/>
      <c r="I189" s="25"/>
      <c r="J189" s="63"/>
      <c r="K189" s="63"/>
      <c r="L189" s="63"/>
      <c r="M189" s="63"/>
      <c r="N189" s="63"/>
      <c r="O189" s="63"/>
      <c r="P189" s="27"/>
      <c r="Q189" s="27"/>
      <c r="R189" s="27"/>
      <c r="S189" s="27"/>
      <c r="T189" s="27"/>
      <c r="U189" s="27"/>
      <c r="V189" s="27"/>
      <c r="W189" s="27"/>
      <c r="X189" s="28"/>
      <c r="Y189" s="33">
        <v>9000</v>
      </c>
      <c r="Z189" s="30">
        <f>Y189</f>
        <v>9000</v>
      </c>
    </row>
    <row r="190" spans="1:26" ht="24.75">
      <c r="A190" s="19"/>
      <c r="B190" s="97" t="s">
        <v>150</v>
      </c>
      <c r="C190" s="12"/>
      <c r="D190" s="12">
        <v>34400</v>
      </c>
      <c r="E190" s="12">
        <v>2114</v>
      </c>
      <c r="F190" s="14"/>
      <c r="G190" s="14"/>
      <c r="H190" s="14"/>
      <c r="I190" s="14"/>
      <c r="J190" s="13">
        <v>42128</v>
      </c>
      <c r="K190" s="13">
        <v>42132</v>
      </c>
      <c r="L190" s="13">
        <v>42135</v>
      </c>
      <c r="M190" s="13">
        <v>42139</v>
      </c>
      <c r="N190" s="13">
        <v>42142</v>
      </c>
      <c r="O190" s="13" t="s">
        <v>406</v>
      </c>
      <c r="P190" s="13">
        <v>42149</v>
      </c>
      <c r="Q190" s="13">
        <v>42153</v>
      </c>
      <c r="R190" s="13">
        <v>42156</v>
      </c>
      <c r="S190" s="13">
        <v>42160</v>
      </c>
      <c r="T190" s="13">
        <v>42163</v>
      </c>
      <c r="U190" s="13">
        <v>42164</v>
      </c>
      <c r="V190" s="13">
        <v>42165</v>
      </c>
      <c r="W190" s="13">
        <v>42174</v>
      </c>
      <c r="X190" s="20"/>
      <c r="Y190" s="56">
        <f>Y191+Y192+Y193</f>
        <v>92159</v>
      </c>
      <c r="Z190" s="22">
        <f>Z191+Z192+Z193</f>
        <v>92159</v>
      </c>
    </row>
    <row r="191" spans="1:26" ht="16.5">
      <c r="A191" s="19"/>
      <c r="B191" s="38" t="s">
        <v>151</v>
      </c>
      <c r="C191" s="6" t="s">
        <v>36</v>
      </c>
      <c r="D191" s="64"/>
      <c r="E191" s="329"/>
      <c r="F191" s="25"/>
      <c r="G191" s="25"/>
      <c r="H191" s="25"/>
      <c r="I191" s="25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28"/>
      <c r="Y191" s="33">
        <v>50000</v>
      </c>
      <c r="Z191" s="30">
        <f>Y191</f>
        <v>50000</v>
      </c>
    </row>
    <row r="192" spans="1:26" ht="16.5">
      <c r="A192" s="19"/>
      <c r="B192" s="38" t="s">
        <v>152</v>
      </c>
      <c r="C192" s="6"/>
      <c r="D192" s="64"/>
      <c r="E192" s="329"/>
      <c r="F192" s="25"/>
      <c r="G192" s="25"/>
      <c r="H192" s="25"/>
      <c r="I192" s="25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28"/>
      <c r="Y192" s="33">
        <v>40400</v>
      </c>
      <c r="Z192" s="30">
        <f>Y192</f>
        <v>40400</v>
      </c>
    </row>
    <row r="193" spans="1:26" ht="16.5">
      <c r="A193" s="19"/>
      <c r="B193" s="38" t="s">
        <v>153</v>
      </c>
      <c r="C193" s="6"/>
      <c r="D193" s="64"/>
      <c r="E193" s="329"/>
      <c r="F193" s="25"/>
      <c r="G193" s="25"/>
      <c r="H193" s="25"/>
      <c r="I193" s="25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28"/>
      <c r="Y193" s="33">
        <v>1759</v>
      </c>
      <c r="Z193" s="30">
        <f>Y193</f>
        <v>1759</v>
      </c>
    </row>
    <row r="194" spans="1:26" ht="16.5">
      <c r="A194" s="19"/>
      <c r="B194" s="90" t="s">
        <v>154</v>
      </c>
      <c r="C194" s="12"/>
      <c r="D194" s="12">
        <v>35100</v>
      </c>
      <c r="E194" s="12">
        <v>2115</v>
      </c>
      <c r="F194" s="14"/>
      <c r="G194" s="14"/>
      <c r="H194" s="14"/>
      <c r="I194" s="14"/>
      <c r="J194" s="13">
        <v>42037</v>
      </c>
      <c r="K194" s="13">
        <v>42041</v>
      </c>
      <c r="L194" s="13">
        <v>42044</v>
      </c>
      <c r="M194" s="13">
        <v>42048</v>
      </c>
      <c r="N194" s="13">
        <v>42051</v>
      </c>
      <c r="O194" s="13">
        <v>42055</v>
      </c>
      <c r="P194" s="13">
        <v>42058</v>
      </c>
      <c r="Q194" s="13">
        <v>42062</v>
      </c>
      <c r="R194" s="13">
        <v>42065</v>
      </c>
      <c r="S194" s="13">
        <v>42066</v>
      </c>
      <c r="T194" s="13">
        <v>42067</v>
      </c>
      <c r="U194" s="13">
        <v>42068</v>
      </c>
      <c r="V194" s="13">
        <v>42073</v>
      </c>
      <c r="W194" s="13">
        <v>42083</v>
      </c>
      <c r="X194" s="20"/>
      <c r="Y194" s="56">
        <f>Y195+Y196+Y197+Y198+Y199</f>
        <v>100000</v>
      </c>
      <c r="Z194" s="86">
        <f>Z195+Z196+Z197+Z198+Z199</f>
        <v>100000</v>
      </c>
    </row>
    <row r="195" spans="1:26">
      <c r="A195" s="19"/>
      <c r="B195" s="98" t="s">
        <v>155</v>
      </c>
      <c r="C195" s="64" t="s">
        <v>36</v>
      </c>
      <c r="D195" s="64"/>
      <c r="E195" s="329"/>
      <c r="F195" s="24"/>
      <c r="G195" s="24"/>
      <c r="H195" s="24"/>
      <c r="I195" s="24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93"/>
      <c r="Y195" s="34">
        <v>7000</v>
      </c>
      <c r="Z195" s="73">
        <f>Y195</f>
        <v>7000</v>
      </c>
    </row>
    <row r="196" spans="1:26">
      <c r="A196" s="19"/>
      <c r="B196" s="98" t="s">
        <v>156</v>
      </c>
      <c r="C196" s="64"/>
      <c r="D196" s="64"/>
      <c r="E196" s="329"/>
      <c r="F196" s="24"/>
      <c r="G196" s="24"/>
      <c r="H196" s="24"/>
      <c r="I196" s="24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93"/>
      <c r="Y196" s="34">
        <v>21000</v>
      </c>
      <c r="Z196" s="73">
        <f>Y196</f>
        <v>21000</v>
      </c>
    </row>
    <row r="197" spans="1:26">
      <c r="A197" s="19"/>
      <c r="B197" s="98" t="s">
        <v>157</v>
      </c>
      <c r="C197" s="64"/>
      <c r="D197" s="64"/>
      <c r="E197" s="329"/>
      <c r="F197" s="24"/>
      <c r="G197" s="24"/>
      <c r="H197" s="24"/>
      <c r="I197" s="24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93"/>
      <c r="Y197" s="34">
        <v>10352</v>
      </c>
      <c r="Z197" s="73">
        <f>Y197</f>
        <v>10352</v>
      </c>
    </row>
    <row r="198" spans="1:26">
      <c r="A198" s="19"/>
      <c r="B198" s="98" t="s">
        <v>158</v>
      </c>
      <c r="C198" s="64"/>
      <c r="D198" s="64"/>
      <c r="E198" s="329"/>
      <c r="F198" s="24"/>
      <c r="G198" s="24"/>
      <c r="H198" s="24"/>
      <c r="I198" s="24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34">
        <v>25000</v>
      </c>
      <c r="Z198" s="73">
        <f>Y198</f>
        <v>25000</v>
      </c>
    </row>
    <row r="199" spans="1:26">
      <c r="A199" s="19"/>
      <c r="B199" s="98" t="s">
        <v>159</v>
      </c>
      <c r="C199" s="64"/>
      <c r="D199" s="64"/>
      <c r="E199" s="330"/>
      <c r="F199" s="24"/>
      <c r="G199" s="24"/>
      <c r="H199" s="24"/>
      <c r="I199" s="24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93"/>
      <c r="Y199" s="34">
        <v>36648</v>
      </c>
      <c r="Z199" s="73">
        <f>Y199</f>
        <v>36648</v>
      </c>
    </row>
    <row r="200" spans="1:26">
      <c r="A200" s="19"/>
      <c r="B200" s="90" t="s">
        <v>160</v>
      </c>
      <c r="C200" s="264" t="s">
        <v>408</v>
      </c>
      <c r="D200" s="12">
        <v>35620</v>
      </c>
      <c r="E200" s="80">
        <v>2116</v>
      </c>
      <c r="F200" s="13">
        <v>42037</v>
      </c>
      <c r="G200" s="13">
        <v>42041</v>
      </c>
      <c r="H200" s="13">
        <v>42044</v>
      </c>
      <c r="I200" s="13">
        <v>42048</v>
      </c>
      <c r="J200" s="13">
        <v>42051</v>
      </c>
      <c r="K200" s="13">
        <v>42055</v>
      </c>
      <c r="L200" s="13">
        <v>42058</v>
      </c>
      <c r="M200" s="13">
        <v>42060</v>
      </c>
      <c r="N200" s="13">
        <v>42061</v>
      </c>
      <c r="O200" s="13" t="s">
        <v>394</v>
      </c>
      <c r="P200" s="13">
        <v>42065</v>
      </c>
      <c r="Q200" s="13">
        <v>42069</v>
      </c>
      <c r="R200" s="13">
        <v>42072</v>
      </c>
      <c r="S200" s="13">
        <v>42073</v>
      </c>
      <c r="T200" s="13">
        <v>42074</v>
      </c>
      <c r="U200" s="13">
        <v>42075</v>
      </c>
      <c r="V200" s="13">
        <v>42076</v>
      </c>
      <c r="W200" s="13">
        <v>42091</v>
      </c>
      <c r="X200" s="20"/>
      <c r="Y200" s="56">
        <f>Y201</f>
        <v>322916</v>
      </c>
      <c r="Z200" s="22">
        <f>Z201</f>
        <v>322916</v>
      </c>
    </row>
    <row r="201" spans="1:26" ht="15" customHeight="1">
      <c r="A201" s="19"/>
      <c r="B201" s="38" t="s">
        <v>160</v>
      </c>
      <c r="C201" s="6" t="s">
        <v>39</v>
      </c>
      <c r="D201" s="23"/>
      <c r="E201" s="76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28"/>
      <c r="Y201" s="99">
        <v>322916</v>
      </c>
      <c r="Z201" s="100">
        <f>Y201</f>
        <v>322916</v>
      </c>
    </row>
    <row r="202" spans="1:26" ht="24.75">
      <c r="A202" s="19"/>
      <c r="B202" s="11" t="s">
        <v>161</v>
      </c>
      <c r="C202" s="12"/>
      <c r="D202" s="12">
        <v>35650</v>
      </c>
      <c r="E202" s="12">
        <v>2117</v>
      </c>
      <c r="F202" s="14"/>
      <c r="G202" s="14"/>
      <c r="H202" s="14"/>
      <c r="I202" s="14"/>
      <c r="J202" s="13">
        <v>42037</v>
      </c>
      <c r="K202" s="13">
        <v>42041</v>
      </c>
      <c r="L202" s="13">
        <v>42044</v>
      </c>
      <c r="M202" s="13">
        <v>42048</v>
      </c>
      <c r="N202" s="13">
        <v>42051</v>
      </c>
      <c r="O202" s="13">
        <v>42055</v>
      </c>
      <c r="P202" s="13">
        <v>42058</v>
      </c>
      <c r="Q202" s="13">
        <v>42062</v>
      </c>
      <c r="R202" s="13">
        <v>42065</v>
      </c>
      <c r="S202" s="13">
        <v>42066</v>
      </c>
      <c r="T202" s="13">
        <v>42067</v>
      </c>
      <c r="U202" s="13">
        <v>42068</v>
      </c>
      <c r="V202" s="13">
        <v>42073</v>
      </c>
      <c r="W202" s="13">
        <v>42083</v>
      </c>
      <c r="X202" s="20"/>
      <c r="Y202" s="56">
        <f>Y203+Y204</f>
        <v>70452</v>
      </c>
      <c r="Z202" s="22">
        <f>Z203+Z204</f>
        <v>70452</v>
      </c>
    </row>
    <row r="203" spans="1:26">
      <c r="A203" s="19"/>
      <c r="B203" s="16" t="s">
        <v>162</v>
      </c>
      <c r="C203" s="31" t="s">
        <v>36</v>
      </c>
      <c r="D203" s="101"/>
      <c r="E203" s="331"/>
      <c r="F203" s="25"/>
      <c r="G203" s="25"/>
      <c r="H203" s="25"/>
      <c r="I203" s="25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28"/>
      <c r="Y203" s="42">
        <v>35452</v>
      </c>
      <c r="Z203" s="43">
        <f>Y203</f>
        <v>35452</v>
      </c>
    </row>
    <row r="204" spans="1:26">
      <c r="A204" s="19"/>
      <c r="B204" s="38" t="s">
        <v>163</v>
      </c>
      <c r="C204" s="5"/>
      <c r="D204" s="94"/>
      <c r="E204" s="330"/>
      <c r="F204" s="25"/>
      <c r="G204" s="25"/>
      <c r="H204" s="25"/>
      <c r="I204" s="25"/>
      <c r="J204" s="60"/>
      <c r="K204" s="60"/>
      <c r="L204" s="60"/>
      <c r="M204" s="60"/>
      <c r="N204" s="60"/>
      <c r="O204" s="60"/>
      <c r="P204" s="63"/>
      <c r="Q204" s="63"/>
      <c r="R204" s="63"/>
      <c r="S204" s="63"/>
      <c r="T204" s="63"/>
      <c r="U204" s="63"/>
      <c r="V204" s="63"/>
      <c r="W204" s="63"/>
      <c r="X204" s="28"/>
      <c r="Y204" s="42">
        <v>35000</v>
      </c>
      <c r="Z204" s="43">
        <f>Y204</f>
        <v>35000</v>
      </c>
    </row>
    <row r="205" spans="1:26" ht="24.75">
      <c r="A205" s="19"/>
      <c r="B205" s="11" t="s">
        <v>164</v>
      </c>
      <c r="C205" s="12"/>
      <c r="D205" s="12">
        <v>35800</v>
      </c>
      <c r="E205" s="12">
        <v>2118</v>
      </c>
      <c r="F205" s="13"/>
      <c r="G205" s="13"/>
      <c r="H205" s="13"/>
      <c r="I205" s="13"/>
      <c r="J205" s="13">
        <v>42037</v>
      </c>
      <c r="K205" s="13">
        <v>42041</v>
      </c>
      <c r="L205" s="13">
        <v>42044</v>
      </c>
      <c r="M205" s="13">
        <v>42048</v>
      </c>
      <c r="N205" s="13">
        <v>42051</v>
      </c>
      <c r="O205" s="13">
        <v>42055</v>
      </c>
      <c r="P205" s="13">
        <v>42058</v>
      </c>
      <c r="Q205" s="13">
        <v>42062</v>
      </c>
      <c r="R205" s="13">
        <v>42065</v>
      </c>
      <c r="S205" s="13">
        <v>42066</v>
      </c>
      <c r="T205" s="13">
        <v>42067</v>
      </c>
      <c r="U205" s="13">
        <v>42068</v>
      </c>
      <c r="V205" s="13">
        <v>42073</v>
      </c>
      <c r="W205" s="13">
        <v>42083</v>
      </c>
      <c r="X205" s="102"/>
      <c r="Y205" s="82">
        <f>Y206+Y207+Y208</f>
        <v>111903</v>
      </c>
      <c r="Z205" s="83">
        <f>Z206+Z207+Z208</f>
        <v>111903</v>
      </c>
    </row>
    <row r="206" spans="1:26" ht="16.5">
      <c r="A206" s="19"/>
      <c r="B206" s="38" t="s">
        <v>165</v>
      </c>
      <c r="C206" s="6" t="s">
        <v>36</v>
      </c>
      <c r="D206" s="64"/>
      <c r="E206" s="329"/>
      <c r="F206" s="25"/>
      <c r="G206" s="25"/>
      <c r="H206" s="25"/>
      <c r="I206" s="25"/>
      <c r="J206" s="63"/>
      <c r="K206" s="63"/>
      <c r="L206" s="63"/>
      <c r="M206" s="63"/>
      <c r="N206" s="63"/>
      <c r="O206" s="63"/>
      <c r="P206" s="27"/>
      <c r="Q206" s="27"/>
      <c r="R206" s="27"/>
      <c r="S206" s="27"/>
      <c r="T206" s="27"/>
      <c r="U206" s="27"/>
      <c r="V206" s="27"/>
      <c r="W206" s="27"/>
      <c r="X206" s="28"/>
      <c r="Y206" s="103">
        <v>35903</v>
      </c>
      <c r="Z206" s="104">
        <f>Y206</f>
        <v>35903</v>
      </c>
    </row>
    <row r="207" spans="1:26" ht="16.5">
      <c r="A207" s="19"/>
      <c r="B207" s="38" t="s">
        <v>166</v>
      </c>
      <c r="C207" s="6"/>
      <c r="D207" s="64"/>
      <c r="E207" s="329"/>
      <c r="F207" s="25"/>
      <c r="G207" s="25"/>
      <c r="H207" s="25"/>
      <c r="I207" s="25"/>
      <c r="J207" s="63"/>
      <c r="K207" s="63"/>
      <c r="L207" s="63"/>
      <c r="M207" s="63"/>
      <c r="N207" s="63"/>
      <c r="O207" s="63"/>
      <c r="P207" s="27"/>
      <c r="Q207" s="27"/>
      <c r="R207" s="27"/>
      <c r="S207" s="27"/>
      <c r="T207" s="27"/>
      <c r="U207" s="27"/>
      <c r="V207" s="27"/>
      <c r="W207" s="27"/>
      <c r="X207" s="28"/>
      <c r="Y207" s="103">
        <v>38000</v>
      </c>
      <c r="Z207" s="104">
        <f>Y207</f>
        <v>38000</v>
      </c>
    </row>
    <row r="208" spans="1:26" ht="16.5">
      <c r="A208" s="19"/>
      <c r="B208" s="38" t="s">
        <v>167</v>
      </c>
      <c r="C208" s="5"/>
      <c r="D208" s="94"/>
      <c r="E208" s="330"/>
      <c r="F208" s="25"/>
      <c r="G208" s="25"/>
      <c r="H208" s="25"/>
      <c r="I208" s="25"/>
      <c r="J208" s="63"/>
      <c r="K208" s="63"/>
      <c r="L208" s="63"/>
      <c r="M208" s="63"/>
      <c r="N208" s="63"/>
      <c r="O208" s="63"/>
      <c r="P208" s="27"/>
      <c r="Q208" s="27"/>
      <c r="R208" s="27"/>
      <c r="S208" s="27"/>
      <c r="T208" s="27"/>
      <c r="U208" s="27"/>
      <c r="V208" s="27"/>
      <c r="W208" s="27"/>
      <c r="X208" s="28"/>
      <c r="Y208" s="103">
        <v>38000</v>
      </c>
      <c r="Z208" s="104">
        <f>Y208</f>
        <v>38000</v>
      </c>
    </row>
    <row r="209" spans="1:26" ht="16.5">
      <c r="A209" s="19"/>
      <c r="B209" s="11" t="s">
        <v>168</v>
      </c>
      <c r="C209" s="264" t="s">
        <v>408</v>
      </c>
      <c r="D209" s="12">
        <v>35920</v>
      </c>
      <c r="E209" s="12">
        <v>2119</v>
      </c>
      <c r="F209" s="13">
        <v>42037</v>
      </c>
      <c r="G209" s="13">
        <v>42041</v>
      </c>
      <c r="H209" s="13">
        <v>42044</v>
      </c>
      <c r="I209" s="13">
        <v>42048</v>
      </c>
      <c r="J209" s="13">
        <v>42051</v>
      </c>
      <c r="K209" s="13">
        <v>42055</v>
      </c>
      <c r="L209" s="13">
        <v>42058</v>
      </c>
      <c r="M209" s="13">
        <v>42060</v>
      </c>
      <c r="N209" s="13">
        <v>42061</v>
      </c>
      <c r="O209" s="13" t="s">
        <v>394</v>
      </c>
      <c r="P209" s="13">
        <v>42065</v>
      </c>
      <c r="Q209" s="13">
        <v>42069</v>
      </c>
      <c r="R209" s="13">
        <v>42072</v>
      </c>
      <c r="S209" s="13">
        <v>42073</v>
      </c>
      <c r="T209" s="13">
        <v>42074</v>
      </c>
      <c r="U209" s="13">
        <v>42075</v>
      </c>
      <c r="V209" s="13">
        <v>42076</v>
      </c>
      <c r="W209" s="13">
        <v>42091</v>
      </c>
      <c r="X209" s="20"/>
      <c r="Y209" s="36">
        <f>Y210+Y211+Y212+Y213+Y214+Y215+Y216</f>
        <v>470000</v>
      </c>
      <c r="Z209" s="37">
        <f>Z210+Z211+Z212+Z213+Z214+Z215+Z216</f>
        <v>470000</v>
      </c>
    </row>
    <row r="210" spans="1:26">
      <c r="A210" s="19"/>
      <c r="B210" s="105" t="s">
        <v>169</v>
      </c>
      <c r="C210" s="6" t="s">
        <v>39</v>
      </c>
      <c r="D210" s="64"/>
      <c r="E210" s="327"/>
      <c r="F210" s="25"/>
      <c r="G210" s="25"/>
      <c r="H210" s="25"/>
      <c r="I210" s="25"/>
      <c r="J210" s="63"/>
      <c r="K210" s="63"/>
      <c r="L210" s="63"/>
      <c r="M210" s="63"/>
      <c r="N210" s="63"/>
      <c r="O210" s="63"/>
      <c r="P210" s="27"/>
      <c r="Q210" s="27"/>
      <c r="R210" s="27"/>
      <c r="S210" s="27"/>
      <c r="T210" s="27"/>
      <c r="U210" s="27"/>
      <c r="V210" s="27"/>
      <c r="W210" s="27"/>
      <c r="X210" s="28"/>
      <c r="Y210" s="103">
        <v>70000</v>
      </c>
      <c r="Z210" s="106">
        <f t="shared" ref="Z210:Z214" si="6">Y210</f>
        <v>70000</v>
      </c>
    </row>
    <row r="211" spans="1:26">
      <c r="A211" s="19"/>
      <c r="B211" s="98" t="s">
        <v>170</v>
      </c>
      <c r="C211" s="6"/>
      <c r="D211" s="64"/>
      <c r="E211" s="327"/>
      <c r="F211" s="25"/>
      <c r="G211" s="25"/>
      <c r="H211" s="25"/>
      <c r="I211" s="25"/>
      <c r="J211" s="63"/>
      <c r="K211" s="63"/>
      <c r="L211" s="63"/>
      <c r="M211" s="63"/>
      <c r="N211" s="63"/>
      <c r="O211" s="63"/>
      <c r="P211" s="27"/>
      <c r="Q211" s="27"/>
      <c r="R211" s="27"/>
      <c r="S211" s="27"/>
      <c r="T211" s="27"/>
      <c r="U211" s="27"/>
      <c r="V211" s="27"/>
      <c r="W211" s="27"/>
      <c r="X211" s="28"/>
      <c r="Y211" s="103">
        <v>85000</v>
      </c>
      <c r="Z211" s="106">
        <f t="shared" si="6"/>
        <v>85000</v>
      </c>
    </row>
    <row r="212" spans="1:26">
      <c r="A212" s="19"/>
      <c r="B212" s="98" t="s">
        <v>171</v>
      </c>
      <c r="C212" s="6"/>
      <c r="D212" s="64"/>
      <c r="E212" s="327"/>
      <c r="F212" s="25"/>
      <c r="G212" s="25"/>
      <c r="H212" s="25"/>
      <c r="I212" s="25"/>
      <c r="J212" s="63"/>
      <c r="K212" s="63"/>
      <c r="L212" s="63"/>
      <c r="M212" s="63"/>
      <c r="N212" s="63"/>
      <c r="O212" s="63"/>
      <c r="P212" s="27"/>
      <c r="Q212" s="27"/>
      <c r="R212" s="27"/>
      <c r="S212" s="27"/>
      <c r="T212" s="27"/>
      <c r="U212" s="27"/>
      <c r="V212" s="27"/>
      <c r="W212" s="27"/>
      <c r="X212" s="28"/>
      <c r="Y212" s="103">
        <v>75000</v>
      </c>
      <c r="Z212" s="106">
        <f t="shared" si="6"/>
        <v>75000</v>
      </c>
    </row>
    <row r="213" spans="1:26">
      <c r="A213" s="19"/>
      <c r="B213" s="98" t="s">
        <v>172</v>
      </c>
      <c r="C213" s="6"/>
      <c r="D213" s="64"/>
      <c r="E213" s="327"/>
      <c r="F213" s="25"/>
      <c r="G213" s="25"/>
      <c r="H213" s="25"/>
      <c r="I213" s="25"/>
      <c r="J213" s="63"/>
      <c r="K213" s="63"/>
      <c r="L213" s="63"/>
      <c r="M213" s="63"/>
      <c r="N213" s="63"/>
      <c r="O213" s="63"/>
      <c r="P213" s="27"/>
      <c r="Q213" s="27"/>
      <c r="R213" s="27"/>
      <c r="S213" s="27"/>
      <c r="T213" s="27"/>
      <c r="U213" s="27"/>
      <c r="V213" s="27"/>
      <c r="W213" s="27"/>
      <c r="X213" s="28"/>
      <c r="Y213" s="103">
        <v>115000</v>
      </c>
      <c r="Z213" s="106">
        <f t="shared" si="6"/>
        <v>115000</v>
      </c>
    </row>
    <row r="214" spans="1:26">
      <c r="A214" s="19"/>
      <c r="B214" s="98" t="s">
        <v>173</v>
      </c>
      <c r="C214" s="6"/>
      <c r="D214" s="64"/>
      <c r="E214" s="327"/>
      <c r="F214" s="25"/>
      <c r="G214" s="25"/>
      <c r="H214" s="25"/>
      <c r="I214" s="25"/>
      <c r="J214" s="63"/>
      <c r="K214" s="63"/>
      <c r="L214" s="63"/>
      <c r="M214" s="63"/>
      <c r="N214" s="63"/>
      <c r="O214" s="63"/>
      <c r="P214" s="27"/>
      <c r="Q214" s="27"/>
      <c r="R214" s="27"/>
      <c r="S214" s="27"/>
      <c r="T214" s="27"/>
      <c r="U214" s="27"/>
      <c r="V214" s="27"/>
      <c r="W214" s="27"/>
      <c r="X214" s="28"/>
      <c r="Y214" s="103">
        <v>60000</v>
      </c>
      <c r="Z214" s="106">
        <f t="shared" si="6"/>
        <v>60000</v>
      </c>
    </row>
    <row r="215" spans="1:26">
      <c r="A215" s="19"/>
      <c r="B215" s="98" t="s">
        <v>174</v>
      </c>
      <c r="C215" s="6"/>
      <c r="D215" s="64"/>
      <c r="E215" s="327"/>
      <c r="F215" s="25"/>
      <c r="G215" s="25"/>
      <c r="H215" s="25"/>
      <c r="I215" s="25"/>
      <c r="J215" s="63"/>
      <c r="K215" s="63"/>
      <c r="L215" s="63"/>
      <c r="M215" s="63"/>
      <c r="N215" s="63"/>
      <c r="O215" s="63"/>
      <c r="P215" s="27"/>
      <c r="Q215" s="27"/>
      <c r="R215" s="27"/>
      <c r="S215" s="27"/>
      <c r="T215" s="27"/>
      <c r="U215" s="27"/>
      <c r="V215" s="27"/>
      <c r="W215" s="27"/>
      <c r="X215" s="28"/>
      <c r="Y215" s="103">
        <v>30000</v>
      </c>
      <c r="Z215" s="106">
        <f>Y215</f>
        <v>30000</v>
      </c>
    </row>
    <row r="216" spans="1:26">
      <c r="A216" s="19"/>
      <c r="B216" s="98" t="s">
        <v>175</v>
      </c>
      <c r="C216" s="6"/>
      <c r="D216" s="64"/>
      <c r="E216" s="328"/>
      <c r="F216" s="25"/>
      <c r="G216" s="25"/>
      <c r="H216" s="25"/>
      <c r="I216" s="25"/>
      <c r="J216" s="63"/>
      <c r="K216" s="63"/>
      <c r="L216" s="63"/>
      <c r="M216" s="63"/>
      <c r="N216" s="63"/>
      <c r="O216" s="63"/>
      <c r="P216" s="27"/>
      <c r="Q216" s="27"/>
      <c r="R216" s="27"/>
      <c r="S216" s="27"/>
      <c r="T216" s="27"/>
      <c r="U216" s="27"/>
      <c r="V216" s="27"/>
      <c r="W216" s="27"/>
      <c r="X216" s="28"/>
      <c r="Y216" s="103">
        <v>35000</v>
      </c>
      <c r="Z216" s="106">
        <f>Y216</f>
        <v>35000</v>
      </c>
    </row>
    <row r="217" spans="1:26" ht="16.5">
      <c r="A217" s="19"/>
      <c r="B217" s="90" t="s">
        <v>168</v>
      </c>
      <c r="C217" s="107"/>
      <c r="D217" s="107">
        <v>35920</v>
      </c>
      <c r="E217" s="12">
        <v>2120</v>
      </c>
      <c r="F217" s="14"/>
      <c r="G217" s="14"/>
      <c r="H217" s="14"/>
      <c r="I217" s="14"/>
      <c r="J217" s="13">
        <v>42037</v>
      </c>
      <c r="K217" s="13">
        <v>42041</v>
      </c>
      <c r="L217" s="13">
        <v>42044</v>
      </c>
      <c r="M217" s="13">
        <v>42048</v>
      </c>
      <c r="N217" s="13">
        <v>42051</v>
      </c>
      <c r="O217" s="13">
        <v>42055</v>
      </c>
      <c r="P217" s="13">
        <v>42058</v>
      </c>
      <c r="Q217" s="13">
        <v>42062</v>
      </c>
      <c r="R217" s="13">
        <v>42065</v>
      </c>
      <c r="S217" s="13">
        <v>42066</v>
      </c>
      <c r="T217" s="13">
        <v>42067</v>
      </c>
      <c r="U217" s="13">
        <v>42068</v>
      </c>
      <c r="V217" s="13">
        <v>42073</v>
      </c>
      <c r="W217" s="13">
        <v>42083</v>
      </c>
      <c r="X217" s="20"/>
      <c r="Y217" s="36">
        <f>Y218+Y219+Y220</f>
        <v>99720</v>
      </c>
      <c r="Z217" s="37">
        <f>Z218+Z219+Z220</f>
        <v>99720</v>
      </c>
    </row>
    <row r="218" spans="1:26">
      <c r="A218" s="19"/>
      <c r="B218" s="98" t="s">
        <v>176</v>
      </c>
      <c r="C218" s="6" t="s">
        <v>36</v>
      </c>
      <c r="D218" s="64"/>
      <c r="E218" s="331"/>
      <c r="F218" s="25"/>
      <c r="G218" s="25"/>
      <c r="H218" s="25"/>
      <c r="I218" s="25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28"/>
      <c r="Y218" s="42">
        <v>33240</v>
      </c>
      <c r="Z218" s="43">
        <f>Y218</f>
        <v>33240</v>
      </c>
    </row>
    <row r="219" spans="1:26">
      <c r="A219" s="19"/>
      <c r="B219" s="98" t="s">
        <v>177</v>
      </c>
      <c r="C219" s="6"/>
      <c r="D219" s="64"/>
      <c r="E219" s="329"/>
      <c r="F219" s="25"/>
      <c r="G219" s="25"/>
      <c r="H219" s="25"/>
      <c r="I219" s="25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28"/>
      <c r="Y219" s="42">
        <v>33240</v>
      </c>
      <c r="Z219" s="43">
        <f>Y219</f>
        <v>33240</v>
      </c>
    </row>
    <row r="220" spans="1:26" ht="16.5">
      <c r="A220" s="19"/>
      <c r="B220" s="98" t="s">
        <v>178</v>
      </c>
      <c r="C220" s="6"/>
      <c r="D220" s="64"/>
      <c r="E220" s="329"/>
      <c r="F220" s="25"/>
      <c r="G220" s="25"/>
      <c r="H220" s="25"/>
      <c r="I220" s="25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28"/>
      <c r="Y220" s="42">
        <v>33240</v>
      </c>
      <c r="Z220" s="43">
        <f>Y220</f>
        <v>33240</v>
      </c>
    </row>
    <row r="221" spans="1:26" ht="16.5">
      <c r="A221" s="108"/>
      <c r="B221" s="90" t="s">
        <v>179</v>
      </c>
      <c r="C221" s="265" t="s">
        <v>409</v>
      </c>
      <c r="D221" s="11">
        <v>39100</v>
      </c>
      <c r="E221" s="109">
        <v>2121</v>
      </c>
      <c r="F221" s="13">
        <v>42037</v>
      </c>
      <c r="G221" s="13">
        <v>42041</v>
      </c>
      <c r="H221" s="13">
        <v>42044</v>
      </c>
      <c r="I221" s="13">
        <v>42048</v>
      </c>
      <c r="J221" s="13">
        <v>42051</v>
      </c>
      <c r="K221" s="13">
        <v>42055</v>
      </c>
      <c r="L221" s="13">
        <v>42058</v>
      </c>
      <c r="M221" s="13">
        <v>42060</v>
      </c>
      <c r="N221" s="13">
        <v>42061</v>
      </c>
      <c r="O221" s="13" t="s">
        <v>394</v>
      </c>
      <c r="P221" s="13">
        <v>42065</v>
      </c>
      <c r="Q221" s="13">
        <v>42069</v>
      </c>
      <c r="R221" s="13">
        <v>42072</v>
      </c>
      <c r="S221" s="13">
        <v>42073</v>
      </c>
      <c r="T221" s="13">
        <v>42074</v>
      </c>
      <c r="U221" s="13">
        <v>42075</v>
      </c>
      <c r="V221" s="13">
        <v>42076</v>
      </c>
      <c r="W221" s="13">
        <v>42091</v>
      </c>
      <c r="X221" s="20"/>
      <c r="Y221" s="36">
        <f>Y222+Y223+Y224+Y225+Y226+Y227+Y228+Y229+Y230+Y231</f>
        <v>241846</v>
      </c>
      <c r="Z221" s="37">
        <f>Z222+Z223+Z224+Z225+Z226+Z227+Z228+Z229+Z230+Z231</f>
        <v>241846</v>
      </c>
    </row>
    <row r="222" spans="1:26">
      <c r="A222" s="19"/>
      <c r="B222" s="38" t="s">
        <v>180</v>
      </c>
      <c r="C222" s="110" t="s">
        <v>39</v>
      </c>
      <c r="D222" s="111"/>
      <c r="E222" s="332"/>
      <c r="F222" s="25"/>
      <c r="G222" s="25"/>
      <c r="H222" s="25"/>
      <c r="I222" s="25"/>
      <c r="J222" s="112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28"/>
      <c r="Y222" s="103">
        <v>60000</v>
      </c>
      <c r="Z222" s="104">
        <f t="shared" ref="Z222:Z231" si="7">Y222</f>
        <v>60000</v>
      </c>
    </row>
    <row r="223" spans="1:26" ht="16.5">
      <c r="A223" s="19"/>
      <c r="B223" s="38" t="s">
        <v>181</v>
      </c>
      <c r="C223" s="110"/>
      <c r="D223" s="111"/>
      <c r="E223" s="332"/>
      <c r="F223" s="25"/>
      <c r="G223" s="25"/>
      <c r="H223" s="25"/>
      <c r="I223" s="25"/>
      <c r="J223" s="63"/>
      <c r="K223" s="63"/>
      <c r="L223" s="63"/>
      <c r="M223" s="63"/>
      <c r="N223" s="63"/>
      <c r="O223" s="63"/>
      <c r="P223" s="27"/>
      <c r="Q223" s="27"/>
      <c r="R223" s="27"/>
      <c r="S223" s="27"/>
      <c r="T223" s="27"/>
      <c r="U223" s="27"/>
      <c r="V223" s="27"/>
      <c r="W223" s="27"/>
      <c r="X223" s="28"/>
      <c r="Y223" s="103">
        <v>60000</v>
      </c>
      <c r="Z223" s="104">
        <f t="shared" si="7"/>
        <v>60000</v>
      </c>
    </row>
    <row r="224" spans="1:26" ht="16.5">
      <c r="A224" s="19"/>
      <c r="B224" s="38" t="s">
        <v>182</v>
      </c>
      <c r="C224" s="110"/>
      <c r="D224" s="111"/>
      <c r="E224" s="332"/>
      <c r="F224" s="25"/>
      <c r="G224" s="25"/>
      <c r="H224" s="25"/>
      <c r="I224" s="25"/>
      <c r="J224" s="63"/>
      <c r="K224" s="63"/>
      <c r="L224" s="63"/>
      <c r="M224" s="63"/>
      <c r="N224" s="63"/>
      <c r="O224" s="63"/>
      <c r="P224" s="27"/>
      <c r="Q224" s="27"/>
      <c r="R224" s="27"/>
      <c r="S224" s="27"/>
      <c r="T224" s="27"/>
      <c r="U224" s="27"/>
      <c r="V224" s="27"/>
      <c r="W224" s="27"/>
      <c r="X224" s="28"/>
      <c r="Y224" s="103">
        <v>40000</v>
      </c>
      <c r="Z224" s="104">
        <f t="shared" si="7"/>
        <v>40000</v>
      </c>
    </row>
    <row r="225" spans="1:26" ht="16.5">
      <c r="A225" s="19"/>
      <c r="B225" s="38" t="s">
        <v>183</v>
      </c>
      <c r="C225" s="110"/>
      <c r="D225" s="111"/>
      <c r="E225" s="332"/>
      <c r="F225" s="25"/>
      <c r="G225" s="25"/>
      <c r="H225" s="25"/>
      <c r="I225" s="25"/>
      <c r="J225" s="63"/>
      <c r="K225" s="63"/>
      <c r="L225" s="63"/>
      <c r="M225" s="63"/>
      <c r="N225" s="63"/>
      <c r="O225" s="63"/>
      <c r="P225" s="27"/>
      <c r="Q225" s="27"/>
      <c r="R225" s="27"/>
      <c r="S225" s="27"/>
      <c r="T225" s="27"/>
      <c r="U225" s="27"/>
      <c r="V225" s="27"/>
      <c r="W225" s="27"/>
      <c r="X225" s="28"/>
      <c r="Y225" s="103">
        <v>20000</v>
      </c>
      <c r="Z225" s="104">
        <f t="shared" si="7"/>
        <v>20000</v>
      </c>
    </row>
    <row r="226" spans="1:26" ht="16.5">
      <c r="A226" s="19"/>
      <c r="B226" s="38" t="s">
        <v>184</v>
      </c>
      <c r="C226" s="110"/>
      <c r="D226" s="111"/>
      <c r="E226" s="332"/>
      <c r="F226" s="25"/>
      <c r="G226" s="25"/>
      <c r="H226" s="25"/>
      <c r="I226" s="25"/>
      <c r="J226" s="63"/>
      <c r="K226" s="63"/>
      <c r="L226" s="63"/>
      <c r="M226" s="63"/>
      <c r="N226" s="63"/>
      <c r="O226" s="63"/>
      <c r="P226" s="27"/>
      <c r="Q226" s="27"/>
      <c r="R226" s="27"/>
      <c r="S226" s="27"/>
      <c r="T226" s="27"/>
      <c r="U226" s="27"/>
      <c r="V226" s="27"/>
      <c r="W226" s="27"/>
      <c r="X226" s="28"/>
      <c r="Y226" s="103">
        <v>2889</v>
      </c>
      <c r="Z226" s="104">
        <f t="shared" si="7"/>
        <v>2889</v>
      </c>
    </row>
    <row r="227" spans="1:26">
      <c r="A227" s="19"/>
      <c r="B227" s="38" t="s">
        <v>185</v>
      </c>
      <c r="C227" s="110"/>
      <c r="D227" s="111"/>
      <c r="E227" s="332"/>
      <c r="F227" s="25"/>
      <c r="G227" s="25"/>
      <c r="H227" s="25"/>
      <c r="I227" s="25"/>
      <c r="J227" s="63"/>
      <c r="K227" s="63"/>
      <c r="L227" s="63"/>
      <c r="M227" s="63"/>
      <c r="N227" s="63"/>
      <c r="O227" s="63"/>
      <c r="P227" s="27"/>
      <c r="Q227" s="27"/>
      <c r="R227" s="27"/>
      <c r="S227" s="27"/>
      <c r="T227" s="27"/>
      <c r="U227" s="27"/>
      <c r="V227" s="27"/>
      <c r="W227" s="27"/>
      <c r="X227" s="28"/>
      <c r="Y227" s="103">
        <v>45000</v>
      </c>
      <c r="Z227" s="104">
        <f t="shared" si="7"/>
        <v>45000</v>
      </c>
    </row>
    <row r="228" spans="1:26">
      <c r="A228" s="19"/>
      <c r="B228" s="38" t="s">
        <v>186</v>
      </c>
      <c r="C228" s="110"/>
      <c r="D228" s="111"/>
      <c r="E228" s="332"/>
      <c r="F228" s="25"/>
      <c r="G228" s="25"/>
      <c r="H228" s="25"/>
      <c r="I228" s="25"/>
      <c r="J228" s="63"/>
      <c r="K228" s="63"/>
      <c r="L228" s="63"/>
      <c r="M228" s="63"/>
      <c r="N228" s="63"/>
      <c r="O228" s="63"/>
      <c r="P228" s="27"/>
      <c r="Q228" s="27"/>
      <c r="R228" s="27"/>
      <c r="S228" s="27"/>
      <c r="T228" s="27"/>
      <c r="U228" s="27"/>
      <c r="V228" s="27"/>
      <c r="W228" s="27"/>
      <c r="X228" s="28"/>
      <c r="Y228" s="103">
        <v>1500</v>
      </c>
      <c r="Z228" s="104">
        <f t="shared" si="7"/>
        <v>1500</v>
      </c>
    </row>
    <row r="229" spans="1:26" ht="16.5">
      <c r="A229" s="19"/>
      <c r="B229" s="38" t="s">
        <v>187</v>
      </c>
      <c r="C229" s="110"/>
      <c r="D229" s="111"/>
      <c r="E229" s="332"/>
      <c r="F229" s="25"/>
      <c r="G229" s="25"/>
      <c r="H229" s="25"/>
      <c r="I229" s="25"/>
      <c r="J229" s="63"/>
      <c r="K229" s="63"/>
      <c r="L229" s="63"/>
      <c r="M229" s="63"/>
      <c r="N229" s="63"/>
      <c r="O229" s="63"/>
      <c r="P229" s="27"/>
      <c r="Q229" s="27"/>
      <c r="R229" s="27"/>
      <c r="S229" s="27"/>
      <c r="T229" s="27"/>
      <c r="U229" s="27"/>
      <c r="V229" s="27"/>
      <c r="W229" s="27"/>
      <c r="X229" s="28"/>
      <c r="Y229" s="103">
        <v>475</v>
      </c>
      <c r="Z229" s="104">
        <f t="shared" si="7"/>
        <v>475</v>
      </c>
    </row>
    <row r="230" spans="1:26">
      <c r="A230" s="19"/>
      <c r="B230" s="38" t="s">
        <v>188</v>
      </c>
      <c r="C230" s="110"/>
      <c r="D230" s="111"/>
      <c r="E230" s="332"/>
      <c r="F230" s="25"/>
      <c r="G230" s="25"/>
      <c r="H230" s="25"/>
      <c r="I230" s="25"/>
      <c r="J230" s="63"/>
      <c r="K230" s="63"/>
      <c r="L230" s="63"/>
      <c r="M230" s="63"/>
      <c r="N230" s="63"/>
      <c r="O230" s="63"/>
      <c r="P230" s="27"/>
      <c r="Q230" s="27"/>
      <c r="R230" s="27"/>
      <c r="S230" s="27"/>
      <c r="T230" s="27"/>
      <c r="U230" s="27"/>
      <c r="V230" s="27"/>
      <c r="W230" s="27"/>
      <c r="X230" s="28"/>
      <c r="Y230" s="103">
        <v>5982</v>
      </c>
      <c r="Z230" s="104">
        <f t="shared" si="7"/>
        <v>5982</v>
      </c>
    </row>
    <row r="231" spans="1:26" ht="16.5">
      <c r="A231" s="19"/>
      <c r="B231" s="38" t="s">
        <v>189</v>
      </c>
      <c r="C231" s="114"/>
      <c r="D231" s="115"/>
      <c r="E231" s="333"/>
      <c r="F231" s="25"/>
      <c r="G231" s="25"/>
      <c r="H231" s="25"/>
      <c r="I231" s="25"/>
      <c r="J231" s="63"/>
      <c r="K231" s="63"/>
      <c r="L231" s="63"/>
      <c r="M231" s="63"/>
      <c r="N231" s="63"/>
      <c r="O231" s="63"/>
      <c r="P231" s="27"/>
      <c r="Q231" s="27"/>
      <c r="R231" s="27"/>
      <c r="S231" s="27"/>
      <c r="T231" s="27"/>
      <c r="U231" s="27"/>
      <c r="V231" s="27"/>
      <c r="W231" s="27"/>
      <c r="X231" s="28"/>
      <c r="Y231" s="103">
        <v>6000</v>
      </c>
      <c r="Z231" s="104">
        <f t="shared" si="7"/>
        <v>6000</v>
      </c>
    </row>
    <row r="232" spans="1:26" ht="33">
      <c r="A232" s="19"/>
      <c r="B232" s="11" t="s">
        <v>190</v>
      </c>
      <c r="C232" s="12"/>
      <c r="D232" s="12">
        <v>39200</v>
      </c>
      <c r="E232" s="11">
        <v>2122</v>
      </c>
      <c r="F232" s="14"/>
      <c r="G232" s="14"/>
      <c r="H232" s="14"/>
      <c r="I232" s="14"/>
      <c r="J232" s="13">
        <v>42128</v>
      </c>
      <c r="K232" s="13">
        <v>42132</v>
      </c>
      <c r="L232" s="13">
        <v>42135</v>
      </c>
      <c r="M232" s="13">
        <v>42139</v>
      </c>
      <c r="N232" s="13">
        <v>42142</v>
      </c>
      <c r="O232" s="13" t="s">
        <v>406</v>
      </c>
      <c r="P232" s="13">
        <v>42149</v>
      </c>
      <c r="Q232" s="13">
        <v>42153</v>
      </c>
      <c r="R232" s="13">
        <v>42156</v>
      </c>
      <c r="S232" s="13">
        <v>42160</v>
      </c>
      <c r="T232" s="13">
        <v>42163</v>
      </c>
      <c r="U232" s="13">
        <v>42164</v>
      </c>
      <c r="V232" s="13">
        <v>42165</v>
      </c>
      <c r="W232" s="13">
        <v>42174</v>
      </c>
      <c r="X232" s="20"/>
      <c r="Y232" s="56">
        <f>Y233+Y234+Y235</f>
        <v>6873</v>
      </c>
      <c r="Z232" s="22">
        <f>Z233+Z234+Z235</f>
        <v>6873</v>
      </c>
    </row>
    <row r="233" spans="1:26">
      <c r="A233" s="19"/>
      <c r="B233" s="38" t="s">
        <v>191</v>
      </c>
      <c r="C233" s="6" t="s">
        <v>141</v>
      </c>
      <c r="D233" s="64"/>
      <c r="E233" s="329"/>
      <c r="F233" s="25"/>
      <c r="G233" s="24"/>
      <c r="H233" s="24"/>
      <c r="I233" s="24"/>
      <c r="J233" s="70"/>
      <c r="K233" s="70"/>
      <c r="L233" s="70"/>
      <c r="M233" s="70"/>
      <c r="N233" s="70"/>
      <c r="O233" s="70"/>
      <c r="P233" s="121"/>
      <c r="Q233" s="121"/>
      <c r="R233" s="121"/>
      <c r="S233" s="121"/>
      <c r="T233" s="121"/>
      <c r="U233" s="121"/>
      <c r="V233" s="121"/>
      <c r="W233" s="121"/>
      <c r="X233" s="28"/>
      <c r="Y233" s="33">
        <v>2873</v>
      </c>
      <c r="Z233" s="30">
        <f>Y233</f>
        <v>2873</v>
      </c>
    </row>
    <row r="234" spans="1:26">
      <c r="A234" s="19"/>
      <c r="B234" s="38" t="s">
        <v>192</v>
      </c>
      <c r="C234" s="6"/>
      <c r="D234" s="64"/>
      <c r="E234" s="329"/>
      <c r="F234" s="25"/>
      <c r="G234" s="24"/>
      <c r="H234" s="24"/>
      <c r="I234" s="24"/>
      <c r="J234" s="70"/>
      <c r="K234" s="70"/>
      <c r="L234" s="70"/>
      <c r="M234" s="70"/>
      <c r="N234" s="70"/>
      <c r="O234" s="70"/>
      <c r="P234" s="121"/>
      <c r="Q234" s="121"/>
      <c r="R234" s="121"/>
      <c r="S234" s="121"/>
      <c r="T234" s="121"/>
      <c r="U234" s="121"/>
      <c r="V234" s="121"/>
      <c r="W234" s="121"/>
      <c r="X234" s="28"/>
      <c r="Y234" s="33">
        <v>2000</v>
      </c>
      <c r="Z234" s="30">
        <f>Y234</f>
        <v>2000</v>
      </c>
    </row>
    <row r="235" spans="1:26" ht="16.5">
      <c r="A235" s="19"/>
      <c r="B235" s="17" t="s">
        <v>193</v>
      </c>
      <c r="C235" s="6"/>
      <c r="D235" s="64"/>
      <c r="E235" s="330"/>
      <c r="F235" s="25"/>
      <c r="G235" s="24"/>
      <c r="H235" s="24"/>
      <c r="I235" s="24"/>
      <c r="J235" s="70"/>
      <c r="K235" s="70"/>
      <c r="L235" s="70"/>
      <c r="M235" s="70"/>
      <c r="N235" s="70"/>
      <c r="O235" s="70"/>
      <c r="P235" s="121"/>
      <c r="Q235" s="121"/>
      <c r="R235" s="121"/>
      <c r="S235" s="121"/>
      <c r="T235" s="121"/>
      <c r="U235" s="121"/>
      <c r="V235" s="121"/>
      <c r="W235" s="121"/>
      <c r="X235" s="28"/>
      <c r="Y235" s="122">
        <v>2000</v>
      </c>
      <c r="Z235" s="123">
        <f>Y235</f>
        <v>2000</v>
      </c>
    </row>
    <row r="236" spans="1:26" ht="16.5">
      <c r="A236" s="19"/>
      <c r="B236" s="11" t="s">
        <v>194</v>
      </c>
      <c r="C236" s="11"/>
      <c r="D236" s="12">
        <v>39600</v>
      </c>
      <c r="E236" s="11">
        <v>2123</v>
      </c>
      <c r="F236" s="124"/>
      <c r="G236" s="14"/>
      <c r="H236" s="14"/>
      <c r="I236" s="14"/>
      <c r="J236" s="13">
        <v>42037</v>
      </c>
      <c r="K236" s="13">
        <v>42041</v>
      </c>
      <c r="L236" s="13">
        <v>42044</v>
      </c>
      <c r="M236" s="13">
        <v>42048</v>
      </c>
      <c r="N236" s="13">
        <v>42051</v>
      </c>
      <c r="O236" s="13">
        <v>42055</v>
      </c>
      <c r="P236" s="13">
        <v>42058</v>
      </c>
      <c r="Q236" s="13">
        <v>42062</v>
      </c>
      <c r="R236" s="13">
        <v>42065</v>
      </c>
      <c r="S236" s="13">
        <v>42066</v>
      </c>
      <c r="T236" s="13">
        <v>42067</v>
      </c>
      <c r="U236" s="13">
        <v>42068</v>
      </c>
      <c r="V236" s="13">
        <v>42073</v>
      </c>
      <c r="W236" s="13">
        <v>42083</v>
      </c>
      <c r="X236" s="125"/>
      <c r="Y236" s="83">
        <f>Y237+Y238+Y239+Y240+Y241+Y242+Y243+Y244+Y245</f>
        <v>31446</v>
      </c>
      <c r="Z236" s="82">
        <f>Z237+Z238+Z239+Z240+Z241+Z242+Z243+Z244+Z245</f>
        <v>31446</v>
      </c>
    </row>
    <row r="237" spans="1:26">
      <c r="A237" s="19"/>
      <c r="B237" s="38" t="s">
        <v>195</v>
      </c>
      <c r="C237" s="6" t="s">
        <v>141</v>
      </c>
      <c r="D237" s="64"/>
      <c r="E237" s="331"/>
      <c r="F237" s="25"/>
      <c r="G237" s="24"/>
      <c r="H237" s="24"/>
      <c r="I237" s="24"/>
      <c r="J237" s="70"/>
      <c r="K237" s="70"/>
      <c r="L237" s="70"/>
      <c r="M237" s="70"/>
      <c r="N237" s="70"/>
      <c r="O237" s="70"/>
      <c r="P237" s="121"/>
      <c r="Q237" s="121"/>
      <c r="R237" s="121"/>
      <c r="S237" s="121"/>
      <c r="T237" s="121"/>
      <c r="U237" s="121"/>
      <c r="V237" s="121"/>
      <c r="W237" s="121"/>
      <c r="X237" s="28"/>
      <c r="Y237" s="33">
        <v>5946</v>
      </c>
      <c r="Z237" s="30">
        <f t="shared" ref="Z237:Z245" si="8">Y237</f>
        <v>5946</v>
      </c>
    </row>
    <row r="238" spans="1:26">
      <c r="A238" s="19"/>
      <c r="B238" s="38" t="s">
        <v>196</v>
      </c>
      <c r="C238" s="6"/>
      <c r="D238" s="64"/>
      <c r="E238" s="329"/>
      <c r="F238" s="25"/>
      <c r="G238" s="25"/>
      <c r="H238" s="25"/>
      <c r="I238" s="25"/>
      <c r="J238" s="63"/>
      <c r="K238" s="63"/>
      <c r="L238" s="63"/>
      <c r="M238" s="63"/>
      <c r="N238" s="63"/>
      <c r="O238" s="63"/>
      <c r="P238" s="27"/>
      <c r="Q238" s="27"/>
      <c r="R238" s="27"/>
      <c r="S238" s="27"/>
      <c r="T238" s="27"/>
      <c r="U238" s="27"/>
      <c r="V238" s="27"/>
      <c r="W238" s="27"/>
      <c r="X238" s="28"/>
      <c r="Y238" s="33">
        <v>5500</v>
      </c>
      <c r="Z238" s="30">
        <f t="shared" si="8"/>
        <v>5500</v>
      </c>
    </row>
    <row r="239" spans="1:26" ht="24.75">
      <c r="A239" s="19"/>
      <c r="B239" s="38" t="s">
        <v>197</v>
      </c>
      <c r="C239" s="6"/>
      <c r="D239" s="64"/>
      <c r="E239" s="329"/>
      <c r="F239" s="25"/>
      <c r="G239" s="25"/>
      <c r="H239" s="25"/>
      <c r="I239" s="25"/>
      <c r="J239" s="63"/>
      <c r="K239" s="63"/>
      <c r="L239" s="63"/>
      <c r="M239" s="63"/>
      <c r="N239" s="63"/>
      <c r="O239" s="63"/>
      <c r="P239" s="27"/>
      <c r="Q239" s="27"/>
      <c r="R239" s="27"/>
      <c r="S239" s="27"/>
      <c r="T239" s="27"/>
      <c r="U239" s="27"/>
      <c r="V239" s="27"/>
      <c r="W239" s="27"/>
      <c r="X239" s="28"/>
      <c r="Y239" s="33">
        <v>1860</v>
      </c>
      <c r="Z239" s="30">
        <f t="shared" si="8"/>
        <v>1860</v>
      </c>
    </row>
    <row r="240" spans="1:26" ht="24.75">
      <c r="A240" s="19"/>
      <c r="B240" s="38" t="s">
        <v>198</v>
      </c>
      <c r="C240" s="6"/>
      <c r="D240" s="64"/>
      <c r="E240" s="329"/>
      <c r="F240" s="25"/>
      <c r="G240" s="25"/>
      <c r="H240" s="25"/>
      <c r="I240" s="25"/>
      <c r="J240" s="63"/>
      <c r="K240" s="63"/>
      <c r="L240" s="63"/>
      <c r="M240" s="63"/>
      <c r="N240" s="63"/>
      <c r="O240" s="63"/>
      <c r="P240" s="27"/>
      <c r="Q240" s="27"/>
      <c r="R240" s="27"/>
      <c r="S240" s="27"/>
      <c r="T240" s="27"/>
      <c r="U240" s="27"/>
      <c r="V240" s="27"/>
      <c r="W240" s="27"/>
      <c r="X240" s="28"/>
      <c r="Y240" s="33">
        <v>1720</v>
      </c>
      <c r="Z240" s="30">
        <f t="shared" si="8"/>
        <v>1720</v>
      </c>
    </row>
    <row r="241" spans="1:26" ht="24.75">
      <c r="A241" s="19"/>
      <c r="B241" s="38" t="s">
        <v>199</v>
      </c>
      <c r="C241" s="6"/>
      <c r="D241" s="64"/>
      <c r="E241" s="329"/>
      <c r="F241" s="25"/>
      <c r="G241" s="25"/>
      <c r="H241" s="25"/>
      <c r="I241" s="25"/>
      <c r="J241" s="63"/>
      <c r="K241" s="63"/>
      <c r="L241" s="63"/>
      <c r="M241" s="63"/>
      <c r="N241" s="63"/>
      <c r="O241" s="63"/>
      <c r="P241" s="27"/>
      <c r="Q241" s="27"/>
      <c r="R241" s="27"/>
      <c r="S241" s="27"/>
      <c r="T241" s="27"/>
      <c r="U241" s="27"/>
      <c r="V241" s="27"/>
      <c r="W241" s="27"/>
      <c r="X241" s="28"/>
      <c r="Y241" s="33">
        <v>1360</v>
      </c>
      <c r="Z241" s="30">
        <f t="shared" si="8"/>
        <v>1360</v>
      </c>
    </row>
    <row r="242" spans="1:26" ht="24.75">
      <c r="A242" s="19"/>
      <c r="B242" s="38" t="s">
        <v>200</v>
      </c>
      <c r="C242" s="6"/>
      <c r="D242" s="64"/>
      <c r="E242" s="329"/>
      <c r="F242" s="25"/>
      <c r="G242" s="25"/>
      <c r="H242" s="25"/>
      <c r="I242" s="25"/>
      <c r="J242" s="63"/>
      <c r="K242" s="63"/>
      <c r="L242" s="63"/>
      <c r="M242" s="63"/>
      <c r="N242" s="63"/>
      <c r="O242" s="63"/>
      <c r="P242" s="27"/>
      <c r="Q242" s="27"/>
      <c r="R242" s="27"/>
      <c r="S242" s="27"/>
      <c r="T242" s="27"/>
      <c r="U242" s="27"/>
      <c r="V242" s="27"/>
      <c r="W242" s="27"/>
      <c r="X242" s="28"/>
      <c r="Y242" s="33">
        <v>1560</v>
      </c>
      <c r="Z242" s="30">
        <f t="shared" si="8"/>
        <v>1560</v>
      </c>
    </row>
    <row r="243" spans="1:26">
      <c r="A243" s="19"/>
      <c r="B243" s="38" t="s">
        <v>201</v>
      </c>
      <c r="C243" s="6"/>
      <c r="D243" s="64"/>
      <c r="E243" s="329"/>
      <c r="F243" s="25"/>
      <c r="G243" s="25"/>
      <c r="H243" s="25"/>
      <c r="I243" s="25"/>
      <c r="J243" s="63"/>
      <c r="K243" s="63"/>
      <c r="L243" s="63"/>
      <c r="M243" s="63"/>
      <c r="N243" s="63"/>
      <c r="O243" s="63"/>
      <c r="P243" s="27"/>
      <c r="Q243" s="27"/>
      <c r="R243" s="27"/>
      <c r="S243" s="27"/>
      <c r="T243" s="27"/>
      <c r="U243" s="27"/>
      <c r="V243" s="27"/>
      <c r="W243" s="27"/>
      <c r="X243" s="28"/>
      <c r="Y243" s="33">
        <v>2500</v>
      </c>
      <c r="Z243" s="30">
        <f t="shared" si="8"/>
        <v>2500</v>
      </c>
    </row>
    <row r="244" spans="1:26" ht="33">
      <c r="A244" s="19"/>
      <c r="B244" s="38" t="s">
        <v>202</v>
      </c>
      <c r="C244" s="6"/>
      <c r="D244" s="64"/>
      <c r="E244" s="329"/>
      <c r="F244" s="25"/>
      <c r="G244" s="25"/>
      <c r="H244" s="25"/>
      <c r="I244" s="25"/>
      <c r="J244" s="63"/>
      <c r="K244" s="63"/>
      <c r="L244" s="63"/>
      <c r="M244" s="63"/>
      <c r="N244" s="63"/>
      <c r="O244" s="63"/>
      <c r="P244" s="27"/>
      <c r="Q244" s="27"/>
      <c r="R244" s="27"/>
      <c r="S244" s="27"/>
      <c r="T244" s="27"/>
      <c r="U244" s="27"/>
      <c r="V244" s="27"/>
      <c r="W244" s="27"/>
      <c r="X244" s="28"/>
      <c r="Y244" s="33">
        <v>5500</v>
      </c>
      <c r="Z244" s="30">
        <f t="shared" si="8"/>
        <v>5500</v>
      </c>
    </row>
    <row r="245" spans="1:26" ht="16.5">
      <c r="A245" s="19"/>
      <c r="B245" s="38" t="s">
        <v>203</v>
      </c>
      <c r="C245" s="6"/>
      <c r="D245" s="64"/>
      <c r="E245" s="330"/>
      <c r="F245" s="25"/>
      <c r="G245" s="25"/>
      <c r="H245" s="25"/>
      <c r="I245" s="25"/>
      <c r="J245" s="63"/>
      <c r="K245" s="63"/>
      <c r="L245" s="63"/>
      <c r="M245" s="63"/>
      <c r="N245" s="63"/>
      <c r="O245" s="63"/>
      <c r="P245" s="27"/>
      <c r="Q245" s="27"/>
      <c r="R245" s="27"/>
      <c r="S245" s="27"/>
      <c r="T245" s="27"/>
      <c r="U245" s="27"/>
      <c r="V245" s="27"/>
      <c r="W245" s="27"/>
      <c r="X245" s="28"/>
      <c r="Y245" s="33">
        <v>5500</v>
      </c>
      <c r="Z245" s="30">
        <f t="shared" si="8"/>
        <v>5500</v>
      </c>
    </row>
    <row r="246" spans="1:26" ht="24.75">
      <c r="A246" s="19"/>
      <c r="B246" s="90" t="s">
        <v>204</v>
      </c>
      <c r="C246" s="265"/>
      <c r="D246" s="12">
        <v>35270</v>
      </c>
      <c r="E246" s="11">
        <v>2124</v>
      </c>
      <c r="F246" s="13">
        <v>42037</v>
      </c>
      <c r="G246" s="13">
        <v>42041</v>
      </c>
      <c r="H246" s="13">
        <v>42044</v>
      </c>
      <c r="I246" s="13">
        <v>42048</v>
      </c>
      <c r="J246" s="13">
        <v>42051</v>
      </c>
      <c r="K246" s="13">
        <v>42055</v>
      </c>
      <c r="L246" s="13">
        <v>42058</v>
      </c>
      <c r="M246" s="13">
        <v>42060</v>
      </c>
      <c r="N246" s="13">
        <v>42061</v>
      </c>
      <c r="O246" s="13" t="s">
        <v>394</v>
      </c>
      <c r="P246" s="13">
        <v>42065</v>
      </c>
      <c r="Q246" s="13">
        <v>42069</v>
      </c>
      <c r="R246" s="13">
        <v>42072</v>
      </c>
      <c r="S246" s="13">
        <v>42073</v>
      </c>
      <c r="T246" s="13">
        <v>42074</v>
      </c>
      <c r="U246" s="13">
        <v>42075</v>
      </c>
      <c r="V246" s="13">
        <v>42076</v>
      </c>
      <c r="W246" s="13">
        <v>42091</v>
      </c>
      <c r="X246" s="125"/>
      <c r="Y246" s="129">
        <f>Y247+Y248+Y249+Y250+Y251</f>
        <v>196891.2</v>
      </c>
      <c r="Z246" s="130">
        <f>Z247+Z248+Z249+Z250+Z251</f>
        <v>196891.2</v>
      </c>
    </row>
    <row r="247" spans="1:26">
      <c r="A247" s="19"/>
      <c r="B247" s="131" t="s">
        <v>205</v>
      </c>
      <c r="C247" s="5" t="s">
        <v>36</v>
      </c>
      <c r="D247" s="132"/>
      <c r="E247" s="133"/>
      <c r="F247" s="127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121"/>
      <c r="R247" s="121"/>
      <c r="S247" s="121"/>
      <c r="T247" s="121"/>
      <c r="U247" s="121"/>
      <c r="V247" s="121"/>
      <c r="W247" s="121"/>
      <c r="X247" s="28"/>
      <c r="Y247" s="42">
        <v>40000</v>
      </c>
      <c r="Z247" s="43">
        <f>Y247</f>
        <v>40000</v>
      </c>
    </row>
    <row r="248" spans="1:26" ht="16.5">
      <c r="A248" s="19"/>
      <c r="B248" s="126" t="s">
        <v>206</v>
      </c>
      <c r="C248" s="64"/>
      <c r="D248" s="64"/>
      <c r="E248" s="334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121"/>
      <c r="Q248" s="121"/>
      <c r="R248" s="121"/>
      <c r="S248" s="121"/>
      <c r="T248" s="121"/>
      <c r="U248" s="121"/>
      <c r="V248" s="121"/>
      <c r="W248" s="121"/>
      <c r="X248" s="93"/>
      <c r="Y248" s="103">
        <v>40000</v>
      </c>
      <c r="Z248" s="106">
        <f>Y248</f>
        <v>40000</v>
      </c>
    </row>
    <row r="249" spans="1:26" ht="16.5">
      <c r="A249" s="19"/>
      <c r="B249" s="126" t="s">
        <v>207</v>
      </c>
      <c r="C249" s="6"/>
      <c r="D249" s="64"/>
      <c r="E249" s="334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121"/>
      <c r="Q249" s="121"/>
      <c r="R249" s="121"/>
      <c r="S249" s="121"/>
      <c r="T249" s="121"/>
      <c r="U249" s="121"/>
      <c r="V249" s="121"/>
      <c r="W249" s="121"/>
      <c r="X249" s="28"/>
      <c r="Y249" s="42">
        <v>36891.199999999997</v>
      </c>
      <c r="Z249" s="43">
        <f>Y249</f>
        <v>36891.199999999997</v>
      </c>
    </row>
    <row r="250" spans="1:26" ht="16.5">
      <c r="A250" s="19"/>
      <c r="B250" s="76" t="s">
        <v>208</v>
      </c>
      <c r="C250" s="101"/>
      <c r="D250" s="101"/>
      <c r="E250" s="335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121"/>
      <c r="Q250" s="121"/>
      <c r="R250" s="121"/>
      <c r="S250" s="121"/>
      <c r="T250" s="121"/>
      <c r="U250" s="121"/>
      <c r="V250" s="121"/>
      <c r="W250" s="121"/>
      <c r="X250" s="92"/>
      <c r="Y250" s="135">
        <v>40000</v>
      </c>
      <c r="Z250" s="136">
        <f>Y250</f>
        <v>40000</v>
      </c>
    </row>
    <row r="251" spans="1:26" ht="16.5">
      <c r="A251" s="19"/>
      <c r="B251" s="126" t="s">
        <v>209</v>
      </c>
      <c r="C251" s="5"/>
      <c r="D251" s="94"/>
      <c r="E251" s="336"/>
      <c r="F251" s="63"/>
      <c r="G251" s="70"/>
      <c r="H251" s="70"/>
      <c r="I251" s="70"/>
      <c r="J251" s="70"/>
      <c r="K251" s="70"/>
      <c r="L251" s="70"/>
      <c r="M251" s="70"/>
      <c r="N251" s="70"/>
      <c r="O251" s="70"/>
      <c r="P251" s="121"/>
      <c r="Q251" s="121"/>
      <c r="R251" s="121"/>
      <c r="S251" s="121"/>
      <c r="T251" s="121"/>
      <c r="U251" s="121"/>
      <c r="V251" s="121"/>
      <c r="W251" s="121"/>
      <c r="X251" s="28"/>
      <c r="Y251" s="42">
        <v>40000</v>
      </c>
      <c r="Z251" s="43">
        <f>Y251</f>
        <v>40000</v>
      </c>
    </row>
    <row r="252" spans="1:26" ht="33">
      <c r="A252" s="19"/>
      <c r="B252" s="11" t="s">
        <v>210</v>
      </c>
      <c r="C252" s="12"/>
      <c r="D252" s="12">
        <v>39510</v>
      </c>
      <c r="E252" s="137">
        <v>2125</v>
      </c>
      <c r="F252" s="10"/>
      <c r="G252" s="13"/>
      <c r="H252" s="13"/>
      <c r="I252" s="13"/>
      <c r="J252" s="13">
        <v>42037</v>
      </c>
      <c r="K252" s="13">
        <v>42041</v>
      </c>
      <c r="L252" s="13">
        <v>42044</v>
      </c>
      <c r="M252" s="13">
        <v>42048</v>
      </c>
      <c r="N252" s="13">
        <v>42051</v>
      </c>
      <c r="O252" s="13">
        <v>42055</v>
      </c>
      <c r="P252" s="13">
        <v>42058</v>
      </c>
      <c r="Q252" s="13">
        <v>42062</v>
      </c>
      <c r="R252" s="13">
        <v>42065</v>
      </c>
      <c r="S252" s="13">
        <v>42066</v>
      </c>
      <c r="T252" s="13">
        <v>42067</v>
      </c>
      <c r="U252" s="13">
        <v>42068</v>
      </c>
      <c r="V252" s="13">
        <v>42073</v>
      </c>
      <c r="W252" s="13">
        <v>42083</v>
      </c>
      <c r="X252" s="116"/>
      <c r="Y252" s="130">
        <f>Y253+Y254+Y255+Y256+Y257+Y258</f>
        <v>6590.4</v>
      </c>
      <c r="Z252" s="134">
        <f>Z253+Z254+Z255+Z256+Z257+Z258</f>
        <v>6590.4</v>
      </c>
    </row>
    <row r="253" spans="1:26">
      <c r="A253" s="19"/>
      <c r="B253" s="126" t="s">
        <v>211</v>
      </c>
      <c r="C253" s="6" t="s">
        <v>141</v>
      </c>
      <c r="D253" s="64"/>
      <c r="E253" s="334"/>
      <c r="F253" s="128"/>
      <c r="G253" s="70"/>
      <c r="H253" s="24"/>
      <c r="I253" s="24"/>
      <c r="J253" s="70"/>
      <c r="K253" s="70"/>
      <c r="L253" s="70"/>
      <c r="M253" s="70"/>
      <c r="N253" s="70"/>
      <c r="O253" s="70"/>
      <c r="P253" s="121"/>
      <c r="Q253" s="121"/>
      <c r="R253" s="121"/>
      <c r="S253" s="121"/>
      <c r="T253" s="121"/>
      <c r="U253" s="121"/>
      <c r="V253" s="121"/>
      <c r="W253" s="121"/>
      <c r="X253" s="28"/>
      <c r="Y253" s="42">
        <v>1590.4</v>
      </c>
      <c r="Z253" s="43">
        <f t="shared" ref="Z253:Z258" si="9">Y253</f>
        <v>1590.4</v>
      </c>
    </row>
    <row r="254" spans="1:26">
      <c r="A254" s="19"/>
      <c r="B254" s="126" t="s">
        <v>212</v>
      </c>
      <c r="C254" s="6"/>
      <c r="D254" s="64"/>
      <c r="E254" s="334"/>
      <c r="F254" s="25"/>
      <c r="G254" s="25"/>
      <c r="H254" s="25"/>
      <c r="I254" s="25"/>
      <c r="J254" s="63"/>
      <c r="K254" s="63"/>
      <c r="L254" s="63"/>
      <c r="M254" s="63"/>
      <c r="N254" s="63"/>
      <c r="O254" s="63"/>
      <c r="P254" s="27"/>
      <c r="Q254" s="27"/>
      <c r="R254" s="27"/>
      <c r="S254" s="27"/>
      <c r="T254" s="27"/>
      <c r="U254" s="27"/>
      <c r="V254" s="27"/>
      <c r="W254" s="27"/>
      <c r="X254" s="28"/>
      <c r="Y254" s="42">
        <v>1000</v>
      </c>
      <c r="Z254" s="43">
        <f t="shared" si="9"/>
        <v>1000</v>
      </c>
    </row>
    <row r="255" spans="1:26">
      <c r="A255" s="19"/>
      <c r="B255" s="126" t="s">
        <v>213</v>
      </c>
      <c r="C255" s="6"/>
      <c r="D255" s="64"/>
      <c r="E255" s="334"/>
      <c r="F255" s="25"/>
      <c r="G255" s="25"/>
      <c r="H255" s="25"/>
      <c r="I255" s="25"/>
      <c r="J255" s="63"/>
      <c r="K255" s="63"/>
      <c r="L255" s="63"/>
      <c r="M255" s="63"/>
      <c r="N255" s="63"/>
      <c r="O255" s="63"/>
      <c r="P255" s="27"/>
      <c r="Q255" s="27"/>
      <c r="R255" s="27"/>
      <c r="S255" s="27"/>
      <c r="T255" s="27"/>
      <c r="U255" s="27"/>
      <c r="V255" s="27"/>
      <c r="W255" s="27"/>
      <c r="X255" s="28"/>
      <c r="Y255" s="42">
        <v>1000</v>
      </c>
      <c r="Z255" s="43">
        <f t="shared" si="9"/>
        <v>1000</v>
      </c>
    </row>
    <row r="256" spans="1:26">
      <c r="A256" s="19"/>
      <c r="B256" s="126" t="s">
        <v>214</v>
      </c>
      <c r="C256" s="6"/>
      <c r="D256" s="64"/>
      <c r="E256" s="334"/>
      <c r="F256" s="25"/>
      <c r="G256" s="25"/>
      <c r="H256" s="25"/>
      <c r="I256" s="25"/>
      <c r="J256" s="63"/>
      <c r="K256" s="63"/>
      <c r="L256" s="63"/>
      <c r="M256" s="63"/>
      <c r="N256" s="63"/>
      <c r="O256" s="63"/>
      <c r="P256" s="27"/>
      <c r="Q256" s="27"/>
      <c r="R256" s="27"/>
      <c r="S256" s="27"/>
      <c r="T256" s="27"/>
      <c r="U256" s="27"/>
      <c r="V256" s="27"/>
      <c r="W256" s="27"/>
      <c r="X256" s="28"/>
      <c r="Y256" s="42">
        <v>1000</v>
      </c>
      <c r="Z256" s="43">
        <f t="shared" si="9"/>
        <v>1000</v>
      </c>
    </row>
    <row r="257" spans="1:26">
      <c r="A257" s="19"/>
      <c r="B257" s="126" t="s">
        <v>215</v>
      </c>
      <c r="C257" s="6"/>
      <c r="D257" s="64"/>
      <c r="E257" s="334"/>
      <c r="F257" s="25"/>
      <c r="G257" s="25"/>
      <c r="H257" s="25"/>
      <c r="I257" s="25"/>
      <c r="J257" s="63"/>
      <c r="K257" s="63"/>
      <c r="L257" s="63"/>
      <c r="M257" s="63"/>
      <c r="N257" s="63"/>
      <c r="O257" s="63"/>
      <c r="P257" s="27"/>
      <c r="Q257" s="27"/>
      <c r="R257" s="27"/>
      <c r="S257" s="27"/>
      <c r="T257" s="27"/>
      <c r="U257" s="27"/>
      <c r="V257" s="27"/>
      <c r="W257" s="27"/>
      <c r="X257" s="28"/>
      <c r="Y257" s="42">
        <v>1000</v>
      </c>
      <c r="Z257" s="43">
        <f t="shared" si="9"/>
        <v>1000</v>
      </c>
    </row>
    <row r="258" spans="1:26">
      <c r="A258" s="19"/>
      <c r="B258" s="126" t="s">
        <v>216</v>
      </c>
      <c r="C258" s="5"/>
      <c r="D258" s="94"/>
      <c r="E258" s="336"/>
      <c r="F258" s="25"/>
      <c r="G258" s="25"/>
      <c r="H258" s="25"/>
      <c r="I258" s="25"/>
      <c r="J258" s="63"/>
      <c r="K258" s="63"/>
      <c r="L258" s="63"/>
      <c r="M258" s="63"/>
      <c r="N258" s="63"/>
      <c r="O258" s="63"/>
      <c r="P258" s="27"/>
      <c r="Q258" s="27"/>
      <c r="R258" s="27"/>
      <c r="S258" s="27"/>
      <c r="T258" s="27"/>
      <c r="U258" s="27"/>
      <c r="V258" s="27"/>
      <c r="W258" s="27"/>
      <c r="X258" s="28"/>
      <c r="Y258" s="42">
        <v>1000</v>
      </c>
      <c r="Z258" s="43">
        <f t="shared" si="9"/>
        <v>1000</v>
      </c>
    </row>
    <row r="259" spans="1:26" ht="28.5" customHeight="1">
      <c r="A259" s="19"/>
      <c r="B259" s="109" t="s">
        <v>217</v>
      </c>
      <c r="C259" s="12"/>
      <c r="D259" s="12">
        <v>39520</v>
      </c>
      <c r="E259" s="10">
        <v>2126</v>
      </c>
      <c r="F259" s="13"/>
      <c r="G259" s="13"/>
      <c r="H259" s="13"/>
      <c r="I259" s="13"/>
      <c r="J259" s="13">
        <v>42037</v>
      </c>
      <c r="K259" s="13">
        <v>42041</v>
      </c>
      <c r="L259" s="13">
        <v>42044</v>
      </c>
      <c r="M259" s="13">
        <v>42048</v>
      </c>
      <c r="N259" s="13">
        <v>42051</v>
      </c>
      <c r="O259" s="13">
        <v>42055</v>
      </c>
      <c r="P259" s="13">
        <v>42058</v>
      </c>
      <c r="Q259" s="13">
        <v>42062</v>
      </c>
      <c r="R259" s="13">
        <v>42065</v>
      </c>
      <c r="S259" s="13">
        <v>42066</v>
      </c>
      <c r="T259" s="13">
        <v>42067</v>
      </c>
      <c r="U259" s="13">
        <v>42068</v>
      </c>
      <c r="V259" s="13">
        <v>42073</v>
      </c>
      <c r="W259" s="13">
        <v>42083</v>
      </c>
      <c r="X259" s="20"/>
      <c r="Y259" s="36">
        <f>Y260+Y261+Y262+Y263+Y264+Y265+Y266+Y267+Y268+Y269+Y270+Y271+Y272+Y273</f>
        <v>104427.9</v>
      </c>
      <c r="Z259" s="37">
        <f>Z260+Z261+Z262+Z263+Z264+Z265+Z266+Z267+Z268+Z269+Z270+Z271+Z272+Z273</f>
        <v>104427.9</v>
      </c>
    </row>
    <row r="260" spans="1:26" ht="24.75">
      <c r="A260" s="19"/>
      <c r="B260" s="98" t="s">
        <v>218</v>
      </c>
      <c r="C260" s="6" t="s">
        <v>36</v>
      </c>
      <c r="D260" s="64"/>
      <c r="E260" s="334"/>
      <c r="F260" s="63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121"/>
      <c r="R260" s="121"/>
      <c r="S260" s="121"/>
      <c r="T260" s="121"/>
      <c r="U260" s="121"/>
      <c r="V260" s="121"/>
      <c r="W260" s="121"/>
      <c r="X260" s="93"/>
      <c r="Y260" s="73">
        <v>6763.9</v>
      </c>
      <c r="Z260" s="30">
        <f>Y260</f>
        <v>6763.9</v>
      </c>
    </row>
    <row r="261" spans="1:26" ht="24.75">
      <c r="A261" s="19"/>
      <c r="B261" s="98" t="s">
        <v>219</v>
      </c>
      <c r="C261" s="6"/>
      <c r="D261" s="64"/>
      <c r="E261" s="334"/>
      <c r="F261" s="63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121"/>
      <c r="R261" s="121"/>
      <c r="S261" s="121"/>
      <c r="T261" s="121"/>
      <c r="U261" s="121"/>
      <c r="V261" s="121"/>
      <c r="W261" s="121"/>
      <c r="X261" s="93"/>
      <c r="Y261" s="33">
        <v>5000</v>
      </c>
      <c r="Z261" s="30">
        <f t="shared" ref="Z261:Z273" si="10">Y261</f>
        <v>5000</v>
      </c>
    </row>
    <row r="262" spans="1:26" ht="16.5">
      <c r="A262" s="19"/>
      <c r="B262" s="98" t="s">
        <v>220</v>
      </c>
      <c r="C262" s="6"/>
      <c r="D262" s="64"/>
      <c r="E262" s="334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27"/>
      <c r="R262" s="27"/>
      <c r="S262" s="27"/>
      <c r="T262" s="27"/>
      <c r="U262" s="27"/>
      <c r="V262" s="27"/>
      <c r="W262" s="27"/>
      <c r="X262" s="28"/>
      <c r="Y262" s="33">
        <v>5000</v>
      </c>
      <c r="Z262" s="30">
        <f t="shared" si="10"/>
        <v>5000</v>
      </c>
    </row>
    <row r="263" spans="1:26" ht="24.75">
      <c r="A263" s="19"/>
      <c r="B263" s="98" t="s">
        <v>221</v>
      </c>
      <c r="C263" s="6"/>
      <c r="D263" s="64"/>
      <c r="E263" s="334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27"/>
      <c r="R263" s="27"/>
      <c r="S263" s="27"/>
      <c r="T263" s="27"/>
      <c r="U263" s="27"/>
      <c r="V263" s="27"/>
      <c r="W263" s="27"/>
      <c r="X263" s="28"/>
      <c r="Y263" s="33">
        <v>8928</v>
      </c>
      <c r="Z263" s="30">
        <f t="shared" si="10"/>
        <v>8928</v>
      </c>
    </row>
    <row r="264" spans="1:26" ht="16.5">
      <c r="A264" s="19"/>
      <c r="B264" s="98" t="s">
        <v>222</v>
      </c>
      <c r="C264" s="6"/>
      <c r="D264" s="64"/>
      <c r="E264" s="334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27"/>
      <c r="R264" s="27"/>
      <c r="S264" s="27"/>
      <c r="T264" s="27"/>
      <c r="U264" s="27"/>
      <c r="V264" s="27"/>
      <c r="W264" s="27"/>
      <c r="X264" s="28"/>
      <c r="Y264" s="33">
        <v>5580</v>
      </c>
      <c r="Z264" s="30">
        <f t="shared" si="10"/>
        <v>5580</v>
      </c>
    </row>
    <row r="265" spans="1:26">
      <c r="A265" s="19"/>
      <c r="B265" s="98" t="s">
        <v>223</v>
      </c>
      <c r="C265" s="6"/>
      <c r="D265" s="64"/>
      <c r="E265" s="334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27"/>
      <c r="R265" s="27"/>
      <c r="S265" s="27"/>
      <c r="T265" s="27"/>
      <c r="U265" s="27"/>
      <c r="V265" s="27"/>
      <c r="W265" s="27"/>
      <c r="X265" s="28"/>
      <c r="Y265" s="33">
        <v>8928</v>
      </c>
      <c r="Z265" s="30">
        <f t="shared" si="10"/>
        <v>8928</v>
      </c>
    </row>
    <row r="266" spans="1:26" ht="16.5">
      <c r="A266" s="19"/>
      <c r="B266" s="98" t="s">
        <v>224</v>
      </c>
      <c r="C266" s="6"/>
      <c r="D266" s="64"/>
      <c r="E266" s="334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27"/>
      <c r="R266" s="27"/>
      <c r="S266" s="27"/>
      <c r="T266" s="27"/>
      <c r="U266" s="27"/>
      <c r="V266" s="27"/>
      <c r="W266" s="27"/>
      <c r="X266" s="28"/>
      <c r="Y266" s="33">
        <v>10000</v>
      </c>
      <c r="Z266" s="30">
        <f t="shared" si="10"/>
        <v>10000</v>
      </c>
    </row>
    <row r="267" spans="1:26" ht="16.5">
      <c r="A267" s="19"/>
      <c r="B267" s="98" t="s">
        <v>225</v>
      </c>
      <c r="C267" s="6"/>
      <c r="D267" s="64"/>
      <c r="E267" s="334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27"/>
      <c r="R267" s="27"/>
      <c r="S267" s="27"/>
      <c r="T267" s="27"/>
      <c r="U267" s="27"/>
      <c r="V267" s="27"/>
      <c r="W267" s="27"/>
      <c r="X267" s="28"/>
      <c r="Y267" s="33">
        <v>10000</v>
      </c>
      <c r="Z267" s="30">
        <f t="shared" si="10"/>
        <v>10000</v>
      </c>
    </row>
    <row r="268" spans="1:26" ht="24.75">
      <c r="A268" s="19"/>
      <c r="B268" s="98" t="s">
        <v>226</v>
      </c>
      <c r="C268" s="6"/>
      <c r="D268" s="64"/>
      <c r="E268" s="334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27"/>
      <c r="R268" s="27"/>
      <c r="S268" s="27"/>
      <c r="T268" s="27"/>
      <c r="U268" s="27"/>
      <c r="V268" s="27"/>
      <c r="W268" s="27"/>
      <c r="X268" s="28"/>
      <c r="Y268" s="33">
        <v>10000</v>
      </c>
      <c r="Z268" s="30">
        <f t="shared" si="10"/>
        <v>10000</v>
      </c>
    </row>
    <row r="269" spans="1:26" ht="24.75">
      <c r="A269" s="19"/>
      <c r="B269" s="98" t="s">
        <v>227</v>
      </c>
      <c r="C269" s="6"/>
      <c r="D269" s="64"/>
      <c r="E269" s="334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27"/>
      <c r="R269" s="27"/>
      <c r="S269" s="27"/>
      <c r="T269" s="27"/>
      <c r="U269" s="27"/>
      <c r="V269" s="27"/>
      <c r="W269" s="27"/>
      <c r="X269" s="28"/>
      <c r="Y269" s="33">
        <v>10000</v>
      </c>
      <c r="Z269" s="30">
        <f t="shared" si="10"/>
        <v>10000</v>
      </c>
    </row>
    <row r="270" spans="1:26">
      <c r="A270" s="19"/>
      <c r="B270" s="131" t="s">
        <v>228</v>
      </c>
      <c r="C270" s="6"/>
      <c r="D270" s="64"/>
      <c r="E270" s="334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27"/>
      <c r="R270" s="27"/>
      <c r="S270" s="27"/>
      <c r="T270" s="27"/>
      <c r="U270" s="27"/>
      <c r="V270" s="27"/>
      <c r="W270" s="27"/>
      <c r="X270" s="28"/>
      <c r="Y270" s="33">
        <v>2500</v>
      </c>
      <c r="Z270" s="30">
        <f t="shared" si="10"/>
        <v>2500</v>
      </c>
    </row>
    <row r="271" spans="1:26" ht="16.5">
      <c r="A271" s="19"/>
      <c r="B271" s="98" t="s">
        <v>229</v>
      </c>
      <c r="C271" s="6"/>
      <c r="D271" s="64"/>
      <c r="E271" s="334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27"/>
      <c r="R271" s="27"/>
      <c r="S271" s="27"/>
      <c r="T271" s="27"/>
      <c r="U271" s="27"/>
      <c r="V271" s="27"/>
      <c r="W271" s="27"/>
      <c r="X271" s="28"/>
      <c r="Y271" s="33">
        <v>9228</v>
      </c>
      <c r="Z271" s="30">
        <f t="shared" si="10"/>
        <v>9228</v>
      </c>
    </row>
    <row r="272" spans="1:26" ht="16.5">
      <c r="A272" s="19"/>
      <c r="B272" s="98" t="s">
        <v>230</v>
      </c>
      <c r="C272" s="6"/>
      <c r="D272" s="64"/>
      <c r="E272" s="334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27"/>
      <c r="R272" s="27"/>
      <c r="S272" s="27"/>
      <c r="T272" s="27"/>
      <c r="U272" s="27"/>
      <c r="V272" s="27"/>
      <c r="W272" s="27"/>
      <c r="X272" s="28"/>
      <c r="Y272" s="33">
        <v>10000</v>
      </c>
      <c r="Z272" s="30">
        <f t="shared" si="10"/>
        <v>10000</v>
      </c>
    </row>
    <row r="273" spans="1:26">
      <c r="A273" s="19"/>
      <c r="B273" s="98" t="s">
        <v>231</v>
      </c>
      <c r="C273" s="6"/>
      <c r="D273" s="64"/>
      <c r="E273" s="334"/>
      <c r="F273" s="117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27"/>
      <c r="R273" s="27"/>
      <c r="S273" s="27"/>
      <c r="T273" s="27"/>
      <c r="U273" s="27"/>
      <c r="V273" s="27"/>
      <c r="W273" s="27"/>
      <c r="X273" s="28"/>
      <c r="Y273" s="33">
        <v>2500</v>
      </c>
      <c r="Z273" s="30">
        <f t="shared" si="10"/>
        <v>2500</v>
      </c>
    </row>
    <row r="274" spans="1:26" ht="33">
      <c r="A274" s="19"/>
      <c r="B274" s="109" t="s">
        <v>232</v>
      </c>
      <c r="C274" s="264" t="s">
        <v>410</v>
      </c>
      <c r="D274" s="12">
        <v>39530</v>
      </c>
      <c r="E274" s="217">
        <v>2127</v>
      </c>
      <c r="F274" s="13">
        <v>42037</v>
      </c>
      <c r="G274" s="13">
        <v>42041</v>
      </c>
      <c r="H274" s="13">
        <v>42044</v>
      </c>
      <c r="I274" s="13">
        <v>42048</v>
      </c>
      <c r="J274" s="13">
        <v>42051</v>
      </c>
      <c r="K274" s="13">
        <v>42055</v>
      </c>
      <c r="L274" s="13">
        <v>42058</v>
      </c>
      <c r="M274" s="13">
        <v>42060</v>
      </c>
      <c r="N274" s="13">
        <v>42061</v>
      </c>
      <c r="O274" s="13" t="s">
        <v>394</v>
      </c>
      <c r="P274" s="13">
        <v>42065</v>
      </c>
      <c r="Q274" s="13">
        <v>42069</v>
      </c>
      <c r="R274" s="13">
        <v>42072</v>
      </c>
      <c r="S274" s="13">
        <v>42073</v>
      </c>
      <c r="T274" s="13">
        <v>42074</v>
      </c>
      <c r="U274" s="13">
        <v>42075</v>
      </c>
      <c r="V274" s="13">
        <v>42076</v>
      </c>
      <c r="W274" s="13">
        <v>42091</v>
      </c>
      <c r="X274" s="93"/>
      <c r="Y274" s="138">
        <f>Y275+Y276+Y277+Y278+Y279+Y280+Y281+Y282+Y283+Y284+Y285+Y286+Y287+Y288+Y289+Y290+Y291+Y292+Y293+Y294+Y295+Y296+Y297+Y298+Y299+Y300+Y301</f>
        <v>240397.5</v>
      </c>
      <c r="Z274" s="139">
        <f>Z275+Z276+Z277+Z278+Z279+Z280+Z281+Z282+Z283+Z284+Z285+Z286+Z287+Z288+Z289+Z290+Z291+Z292+Z293+Z294+Z295+Z296+Z297+Z298+Z299+Z300+Z301</f>
        <v>240397.5</v>
      </c>
    </row>
    <row r="275" spans="1:26">
      <c r="A275" s="19"/>
      <c r="B275" s="289" t="s">
        <v>233</v>
      </c>
      <c r="C275" s="290"/>
      <c r="D275" s="141" t="s">
        <v>39</v>
      </c>
      <c r="E275" s="142"/>
      <c r="F275" s="140"/>
      <c r="G275" s="14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28"/>
      <c r="Y275" s="143">
        <v>3960</v>
      </c>
      <c r="Z275" s="144">
        <f>Y275</f>
        <v>3960</v>
      </c>
    </row>
    <row r="276" spans="1:26">
      <c r="A276" s="19"/>
      <c r="B276" s="289" t="s">
        <v>234</v>
      </c>
      <c r="C276" s="290"/>
      <c r="D276" s="140"/>
      <c r="E276" s="145"/>
      <c r="F276" s="140"/>
      <c r="G276" s="14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28"/>
      <c r="Y276" s="143">
        <v>10000</v>
      </c>
      <c r="Z276" s="144">
        <f t="shared" ref="Z276:Z300" si="11">Y276</f>
        <v>10000</v>
      </c>
    </row>
    <row r="277" spans="1:26">
      <c r="A277" s="19"/>
      <c r="B277" s="289" t="s">
        <v>235</v>
      </c>
      <c r="C277" s="290"/>
      <c r="D277" s="140"/>
      <c r="E277" s="145"/>
      <c r="F277" s="140"/>
      <c r="G277" s="14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28"/>
      <c r="Y277" s="143">
        <v>10000</v>
      </c>
      <c r="Z277" s="144">
        <f t="shared" si="11"/>
        <v>10000</v>
      </c>
    </row>
    <row r="278" spans="1:26">
      <c r="A278" s="19"/>
      <c r="B278" s="289" t="s">
        <v>236</v>
      </c>
      <c r="C278" s="290"/>
      <c r="D278" s="140"/>
      <c r="E278" s="145"/>
      <c r="F278" s="140"/>
      <c r="G278" s="14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28"/>
      <c r="Y278" s="143">
        <v>10000</v>
      </c>
      <c r="Z278" s="144">
        <f t="shared" si="11"/>
        <v>10000</v>
      </c>
    </row>
    <row r="279" spans="1:26">
      <c r="A279" s="19"/>
      <c r="B279" s="289" t="s">
        <v>237</v>
      </c>
      <c r="C279" s="290"/>
      <c r="D279" s="140"/>
      <c r="E279" s="145"/>
      <c r="F279" s="140"/>
      <c r="G279" s="14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28"/>
      <c r="Y279" s="143">
        <v>11000</v>
      </c>
      <c r="Z279" s="144">
        <f t="shared" si="11"/>
        <v>11000</v>
      </c>
    </row>
    <row r="280" spans="1:26">
      <c r="A280" s="19"/>
      <c r="B280" s="140" t="s">
        <v>238</v>
      </c>
      <c r="C280" s="140"/>
      <c r="D280" s="140"/>
      <c r="E280" s="145"/>
      <c r="F280" s="140"/>
      <c r="G280" s="14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28"/>
      <c r="Y280" s="146">
        <v>6190</v>
      </c>
      <c r="Z280" s="144">
        <f t="shared" si="11"/>
        <v>6190</v>
      </c>
    </row>
    <row r="281" spans="1:26">
      <c r="A281" s="19"/>
      <c r="B281" s="289" t="s">
        <v>239</v>
      </c>
      <c r="C281" s="290"/>
      <c r="D281" s="140"/>
      <c r="E281" s="145"/>
      <c r="F281" s="140"/>
      <c r="G281" s="14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28"/>
      <c r="Y281" s="143">
        <v>10000</v>
      </c>
      <c r="Z281" s="144">
        <f t="shared" si="11"/>
        <v>10000</v>
      </c>
    </row>
    <row r="282" spans="1:26">
      <c r="A282" s="19"/>
      <c r="B282" s="289" t="s">
        <v>240</v>
      </c>
      <c r="C282" s="290"/>
      <c r="D282" s="140"/>
      <c r="E282" s="145"/>
      <c r="F282" s="140"/>
      <c r="G282" s="14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28"/>
      <c r="Y282" s="143">
        <v>10000</v>
      </c>
      <c r="Z282" s="144">
        <f t="shared" si="11"/>
        <v>10000</v>
      </c>
    </row>
    <row r="283" spans="1:26">
      <c r="A283" s="19"/>
      <c r="B283" s="289" t="s">
        <v>241</v>
      </c>
      <c r="C283" s="290"/>
      <c r="D283" s="140"/>
      <c r="E283" s="145"/>
      <c r="F283" s="140"/>
      <c r="G283" s="14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28"/>
      <c r="Y283" s="143">
        <v>6190</v>
      </c>
      <c r="Z283" s="144">
        <f t="shared" si="11"/>
        <v>6190</v>
      </c>
    </row>
    <row r="284" spans="1:26">
      <c r="A284" s="19"/>
      <c r="B284" s="289" t="s">
        <v>242</v>
      </c>
      <c r="C284" s="290"/>
      <c r="D284" s="140"/>
      <c r="E284" s="145"/>
      <c r="F284" s="140"/>
      <c r="G284" s="14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28"/>
      <c r="Y284" s="143">
        <v>6190</v>
      </c>
      <c r="Z284" s="144">
        <f t="shared" si="11"/>
        <v>6190</v>
      </c>
    </row>
    <row r="285" spans="1:26">
      <c r="A285" s="19"/>
      <c r="B285" s="289" t="s">
        <v>243</v>
      </c>
      <c r="C285" s="290"/>
      <c r="D285" s="140"/>
      <c r="E285" s="145"/>
      <c r="F285" s="140"/>
      <c r="G285" s="14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28"/>
      <c r="Y285" s="143">
        <v>10000</v>
      </c>
      <c r="Z285" s="144">
        <f t="shared" si="11"/>
        <v>10000</v>
      </c>
    </row>
    <row r="286" spans="1:26">
      <c r="A286" s="19"/>
      <c r="B286" s="289" t="s">
        <v>244</v>
      </c>
      <c r="C286" s="290"/>
      <c r="D286" s="140"/>
      <c r="E286" s="145"/>
      <c r="F286" s="140"/>
      <c r="G286" s="14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28"/>
      <c r="Y286" s="143">
        <v>3500</v>
      </c>
      <c r="Z286" s="144">
        <f t="shared" si="11"/>
        <v>3500</v>
      </c>
    </row>
    <row r="287" spans="1:26">
      <c r="A287" s="19"/>
      <c r="B287" s="289" t="s">
        <v>245</v>
      </c>
      <c r="C287" s="290"/>
      <c r="D287" s="140"/>
      <c r="E287" s="145"/>
      <c r="F287" s="140"/>
      <c r="G287" s="14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28"/>
      <c r="Y287" s="143">
        <v>10000</v>
      </c>
      <c r="Z287" s="144">
        <f t="shared" si="11"/>
        <v>10000</v>
      </c>
    </row>
    <row r="288" spans="1:26">
      <c r="A288" s="19"/>
      <c r="B288" s="140" t="s">
        <v>246</v>
      </c>
      <c r="C288" s="140"/>
      <c r="D288" s="140"/>
      <c r="E288" s="145"/>
      <c r="F288" s="140"/>
      <c r="G288" s="14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28"/>
      <c r="Y288" s="143">
        <v>10000</v>
      </c>
      <c r="Z288" s="144">
        <f t="shared" si="11"/>
        <v>10000</v>
      </c>
    </row>
    <row r="289" spans="1:26">
      <c r="A289" s="19"/>
      <c r="B289" s="140" t="s">
        <v>247</v>
      </c>
      <c r="C289" s="140"/>
      <c r="D289" s="140"/>
      <c r="E289" s="145"/>
      <c r="F289" s="140"/>
      <c r="G289" s="14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28"/>
      <c r="Y289" s="143">
        <v>7500</v>
      </c>
      <c r="Z289" s="144">
        <f t="shared" si="11"/>
        <v>7500</v>
      </c>
    </row>
    <row r="290" spans="1:26">
      <c r="A290" s="19"/>
      <c r="B290" s="289" t="s">
        <v>248</v>
      </c>
      <c r="C290" s="290"/>
      <c r="D290" s="140"/>
      <c r="E290" s="145"/>
      <c r="F290" s="140"/>
      <c r="G290" s="14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28"/>
      <c r="Y290" s="143">
        <v>9600</v>
      </c>
      <c r="Z290" s="144">
        <f t="shared" si="11"/>
        <v>9600</v>
      </c>
    </row>
    <row r="291" spans="1:26">
      <c r="A291" s="19"/>
      <c r="B291" s="289" t="s">
        <v>249</v>
      </c>
      <c r="C291" s="290"/>
      <c r="D291" s="140"/>
      <c r="E291" s="145"/>
      <c r="F291" s="140"/>
      <c r="G291" s="14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28"/>
      <c r="Y291" s="143">
        <v>10000</v>
      </c>
      <c r="Z291" s="144">
        <f t="shared" si="11"/>
        <v>10000</v>
      </c>
    </row>
    <row r="292" spans="1:26">
      <c r="A292" s="19"/>
      <c r="B292" s="289" t="s">
        <v>250</v>
      </c>
      <c r="C292" s="290"/>
      <c r="D292" s="140"/>
      <c r="E292" s="145"/>
      <c r="F292" s="140"/>
      <c r="G292" s="14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28"/>
      <c r="Y292" s="143">
        <v>9600</v>
      </c>
      <c r="Z292" s="144">
        <f t="shared" si="11"/>
        <v>9600</v>
      </c>
    </row>
    <row r="293" spans="1:26">
      <c r="A293" s="19"/>
      <c r="B293" s="289" t="s">
        <v>251</v>
      </c>
      <c r="C293" s="290"/>
      <c r="D293" s="140"/>
      <c r="E293" s="145"/>
      <c r="F293" s="140"/>
      <c r="G293" s="14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28"/>
      <c r="Y293" s="143">
        <v>12000</v>
      </c>
      <c r="Z293" s="144">
        <f t="shared" si="11"/>
        <v>12000</v>
      </c>
    </row>
    <row r="294" spans="1:26">
      <c r="A294" s="19"/>
      <c r="B294" s="289" t="s">
        <v>252</v>
      </c>
      <c r="C294" s="290"/>
      <c r="D294" s="140"/>
      <c r="E294" s="145"/>
      <c r="F294" s="140"/>
      <c r="G294" s="14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28"/>
      <c r="Y294" s="143">
        <v>9600</v>
      </c>
      <c r="Z294" s="144">
        <f t="shared" si="11"/>
        <v>9600</v>
      </c>
    </row>
    <row r="295" spans="1:26">
      <c r="A295" s="19"/>
      <c r="B295" s="140" t="s">
        <v>253</v>
      </c>
      <c r="C295" s="140"/>
      <c r="D295" s="140"/>
      <c r="E295" s="145"/>
      <c r="F295" s="140"/>
      <c r="G295" s="14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28"/>
      <c r="Y295" s="143">
        <v>10000</v>
      </c>
      <c r="Z295" s="144">
        <f t="shared" si="11"/>
        <v>10000</v>
      </c>
    </row>
    <row r="296" spans="1:26">
      <c r="A296" s="19"/>
      <c r="B296" s="140" t="s">
        <v>254</v>
      </c>
      <c r="C296" s="140"/>
      <c r="D296" s="140"/>
      <c r="E296" s="145"/>
      <c r="F296" s="140"/>
      <c r="G296" s="14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28"/>
      <c r="Y296" s="143">
        <v>10000</v>
      </c>
      <c r="Z296" s="144">
        <f t="shared" si="11"/>
        <v>10000</v>
      </c>
    </row>
    <row r="297" spans="1:26">
      <c r="A297" s="19"/>
      <c r="B297" s="140" t="s">
        <v>255</v>
      </c>
      <c r="C297" s="140"/>
      <c r="D297" s="140"/>
      <c r="E297" s="145"/>
      <c r="F297" s="140"/>
      <c r="G297" s="14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28"/>
      <c r="Y297" s="143">
        <v>10000</v>
      </c>
      <c r="Z297" s="144">
        <f t="shared" si="11"/>
        <v>10000</v>
      </c>
    </row>
    <row r="298" spans="1:26">
      <c r="A298" s="19"/>
      <c r="B298" s="140" t="s">
        <v>256</v>
      </c>
      <c r="C298" s="140"/>
      <c r="D298" s="140"/>
      <c r="E298" s="145"/>
      <c r="F298" s="140"/>
      <c r="G298" s="14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28"/>
      <c r="Y298" s="143">
        <v>10000</v>
      </c>
      <c r="Z298" s="144">
        <f t="shared" si="11"/>
        <v>10000</v>
      </c>
    </row>
    <row r="299" spans="1:26">
      <c r="A299" s="19"/>
      <c r="B299" s="140" t="s">
        <v>257</v>
      </c>
      <c r="C299" s="140"/>
      <c r="D299" s="140"/>
      <c r="E299" s="145"/>
      <c r="F299" s="140"/>
      <c r="G299" s="14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28"/>
      <c r="Y299" s="143">
        <v>10000</v>
      </c>
      <c r="Z299" s="144">
        <f t="shared" si="11"/>
        <v>10000</v>
      </c>
    </row>
    <row r="300" spans="1:26">
      <c r="A300" s="19"/>
      <c r="B300" s="140" t="s">
        <v>258</v>
      </c>
      <c r="C300" s="140"/>
      <c r="D300" s="140"/>
      <c r="E300" s="147"/>
      <c r="F300" s="140"/>
      <c r="G300" s="14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28"/>
      <c r="Y300" s="143">
        <v>10000</v>
      </c>
      <c r="Z300" s="144">
        <f t="shared" si="11"/>
        <v>10000</v>
      </c>
    </row>
    <row r="301" spans="1:26" ht="16.5" customHeight="1">
      <c r="A301" s="19"/>
      <c r="B301" s="287" t="s">
        <v>259</v>
      </c>
      <c r="C301" s="288"/>
      <c r="D301" s="23"/>
      <c r="E301" s="89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27"/>
      <c r="R301" s="27"/>
      <c r="S301" s="27"/>
      <c r="T301" s="27"/>
      <c r="U301" s="27"/>
      <c r="V301" s="27"/>
      <c r="W301" s="27"/>
      <c r="X301" s="28"/>
      <c r="Y301" s="42">
        <v>5067.5</v>
      </c>
      <c r="Z301" s="43">
        <f t="shared" ref="Z301" si="12">Y301</f>
        <v>5067.5</v>
      </c>
    </row>
    <row r="302" spans="1:26" ht="41.25" customHeight="1">
      <c r="A302" s="109"/>
      <c r="B302" s="137" t="s">
        <v>260</v>
      </c>
      <c r="C302" s="120" t="s">
        <v>411</v>
      </c>
      <c r="D302" s="14">
        <v>39540</v>
      </c>
      <c r="E302" s="148" t="s">
        <v>407</v>
      </c>
      <c r="F302" s="13">
        <v>42037</v>
      </c>
      <c r="G302" s="13">
        <v>42041</v>
      </c>
      <c r="H302" s="13">
        <v>42044</v>
      </c>
      <c r="I302" s="13">
        <v>42048</v>
      </c>
      <c r="J302" s="13">
        <v>42051</v>
      </c>
      <c r="K302" s="13">
        <v>42055</v>
      </c>
      <c r="L302" s="13">
        <v>42058</v>
      </c>
      <c r="M302" s="13">
        <v>42060</v>
      </c>
      <c r="N302" s="13">
        <v>42061</v>
      </c>
      <c r="O302" s="13" t="s">
        <v>394</v>
      </c>
      <c r="P302" s="13">
        <v>42065</v>
      </c>
      <c r="Q302" s="13">
        <v>42069</v>
      </c>
      <c r="R302" s="13">
        <v>42072</v>
      </c>
      <c r="S302" s="13">
        <v>42073</v>
      </c>
      <c r="T302" s="13">
        <v>42074</v>
      </c>
      <c r="U302" s="13">
        <v>42075</v>
      </c>
      <c r="V302" s="13">
        <v>42076</v>
      </c>
      <c r="W302" s="13">
        <v>42091</v>
      </c>
      <c r="X302" s="20"/>
      <c r="Y302" s="37">
        <f>Y303+Y304+Y305+Y306+Y307+Y308+Y309+Y310+Y311+Y312+Y313+Y314+Y315+Y316+Y317</f>
        <v>380901.6</v>
      </c>
      <c r="Z302" s="37">
        <f>Z303+Z304+Z305+Z306+Z307+Z308+Z309+Z310+Z311+Z312+Z313+Z314+Z315+Z316+Z317</f>
        <v>380901.6</v>
      </c>
    </row>
    <row r="303" spans="1:26" ht="16.5">
      <c r="A303" s="19"/>
      <c r="B303" s="16" t="s">
        <v>261</v>
      </c>
      <c r="C303" s="31" t="s">
        <v>39</v>
      </c>
      <c r="D303" s="101"/>
      <c r="E303" s="335"/>
      <c r="F303" s="70"/>
      <c r="G303" s="70"/>
      <c r="H303" s="70"/>
      <c r="I303" s="70"/>
      <c r="J303" s="63"/>
      <c r="K303" s="63"/>
      <c r="L303" s="63"/>
      <c r="M303" s="63"/>
      <c r="N303" s="63"/>
      <c r="O303" s="63"/>
      <c r="P303" s="27"/>
      <c r="Q303" s="27"/>
      <c r="R303" s="27"/>
      <c r="S303" s="27"/>
      <c r="T303" s="27"/>
      <c r="U303" s="27"/>
      <c r="V303" s="27"/>
      <c r="W303" s="27"/>
      <c r="X303" s="27"/>
      <c r="Y303" s="118">
        <v>41680</v>
      </c>
      <c r="Z303" s="119">
        <f t="shared" ref="Z303:Z310" si="13">Y303</f>
        <v>41680</v>
      </c>
    </row>
    <row r="304" spans="1:26" ht="16.5">
      <c r="A304" s="19"/>
      <c r="B304" s="17" t="s">
        <v>262</v>
      </c>
      <c r="C304" s="6"/>
      <c r="D304" s="64"/>
      <c r="E304" s="334"/>
      <c r="F304" s="70"/>
      <c r="G304" s="70"/>
      <c r="H304" s="70"/>
      <c r="I304" s="70"/>
      <c r="J304" s="63"/>
      <c r="K304" s="63"/>
      <c r="L304" s="63"/>
      <c r="M304" s="63"/>
      <c r="N304" s="63"/>
      <c r="O304" s="63"/>
      <c r="P304" s="27"/>
      <c r="Q304" s="27"/>
      <c r="R304" s="27"/>
      <c r="S304" s="27"/>
      <c r="T304" s="27"/>
      <c r="U304" s="27"/>
      <c r="V304" s="27"/>
      <c r="W304" s="27"/>
      <c r="X304" s="149"/>
      <c r="Y304" s="42">
        <v>45000</v>
      </c>
      <c r="Z304" s="43">
        <f t="shared" si="13"/>
        <v>45000</v>
      </c>
    </row>
    <row r="305" spans="1:26">
      <c r="A305" s="19"/>
      <c r="B305" s="38" t="s">
        <v>263</v>
      </c>
      <c r="C305" s="6"/>
      <c r="D305" s="64"/>
      <c r="E305" s="334"/>
      <c r="F305" s="70"/>
      <c r="G305" s="70"/>
      <c r="H305" s="70"/>
      <c r="I305" s="70"/>
      <c r="J305" s="63"/>
      <c r="K305" s="63"/>
      <c r="L305" s="63"/>
      <c r="M305" s="63"/>
      <c r="N305" s="63"/>
      <c r="O305" s="63"/>
      <c r="P305" s="27"/>
      <c r="Q305" s="27"/>
      <c r="R305" s="27"/>
      <c r="S305" s="27"/>
      <c r="T305" s="27"/>
      <c r="U305" s="27"/>
      <c r="V305" s="27"/>
      <c r="W305" s="27"/>
      <c r="X305" s="149"/>
      <c r="Y305" s="42">
        <v>45000</v>
      </c>
      <c r="Z305" s="43">
        <f t="shared" si="13"/>
        <v>45000</v>
      </c>
    </row>
    <row r="306" spans="1:26">
      <c r="A306" s="19"/>
      <c r="B306" s="17" t="s">
        <v>264</v>
      </c>
      <c r="C306" s="6"/>
      <c r="D306" s="64"/>
      <c r="E306" s="334"/>
      <c r="F306" s="70"/>
      <c r="G306" s="70"/>
      <c r="H306" s="70"/>
      <c r="I306" s="70"/>
      <c r="J306" s="63"/>
      <c r="K306" s="63"/>
      <c r="L306" s="63"/>
      <c r="M306" s="63"/>
      <c r="N306" s="63"/>
      <c r="O306" s="63"/>
      <c r="P306" s="27"/>
      <c r="Q306" s="27"/>
      <c r="R306" s="27"/>
      <c r="S306" s="27"/>
      <c r="T306" s="27"/>
      <c r="U306" s="27"/>
      <c r="V306" s="27"/>
      <c r="W306" s="27"/>
      <c r="X306" s="149"/>
      <c r="Y306" s="42">
        <v>20000</v>
      </c>
      <c r="Z306" s="43">
        <f t="shared" si="13"/>
        <v>20000</v>
      </c>
    </row>
    <row r="307" spans="1:26">
      <c r="A307" s="19"/>
      <c r="B307" s="98" t="s">
        <v>272</v>
      </c>
      <c r="C307" s="6"/>
      <c r="D307" s="96"/>
      <c r="E307" s="334"/>
      <c r="F307" s="70"/>
      <c r="G307" s="70"/>
      <c r="H307" s="70"/>
      <c r="I307" s="70"/>
      <c r="J307" s="63"/>
      <c r="K307" s="63"/>
      <c r="L307" s="63"/>
      <c r="M307" s="63"/>
      <c r="N307" s="63"/>
      <c r="O307" s="63"/>
      <c r="P307" s="27"/>
      <c r="Q307" s="27"/>
      <c r="R307" s="27"/>
      <c r="S307" s="27"/>
      <c r="T307" s="27"/>
      <c r="U307" s="27"/>
      <c r="V307" s="27"/>
      <c r="W307" s="27"/>
      <c r="X307" s="149"/>
      <c r="Y307" s="42">
        <v>8000</v>
      </c>
      <c r="Z307" s="43">
        <f t="shared" si="13"/>
        <v>8000</v>
      </c>
    </row>
    <row r="308" spans="1:26" ht="16.5">
      <c r="A308" s="19"/>
      <c r="B308" s="98" t="s">
        <v>273</v>
      </c>
      <c r="C308" s="6"/>
      <c r="D308" s="96"/>
      <c r="E308" s="334"/>
      <c r="F308" s="70"/>
      <c r="G308" s="70"/>
      <c r="H308" s="70"/>
      <c r="I308" s="70"/>
      <c r="J308" s="63"/>
      <c r="K308" s="63"/>
      <c r="L308" s="63"/>
      <c r="M308" s="63"/>
      <c r="N308" s="63"/>
      <c r="O308" s="63"/>
      <c r="P308" s="27"/>
      <c r="Q308" s="27"/>
      <c r="R308" s="27"/>
      <c r="S308" s="27"/>
      <c r="T308" s="27"/>
      <c r="U308" s="27"/>
      <c r="V308" s="27"/>
      <c r="W308" s="27"/>
      <c r="X308" s="149"/>
      <c r="Y308" s="42">
        <v>8000</v>
      </c>
      <c r="Z308" s="43">
        <f t="shared" si="13"/>
        <v>8000</v>
      </c>
    </row>
    <row r="309" spans="1:26" ht="16.5">
      <c r="A309" s="19"/>
      <c r="B309" s="105" t="s">
        <v>274</v>
      </c>
      <c r="C309" s="6"/>
      <c r="D309" s="96"/>
      <c r="E309" s="334"/>
      <c r="F309" s="70"/>
      <c r="G309" s="70"/>
      <c r="H309" s="70"/>
      <c r="I309" s="70"/>
      <c r="J309" s="63"/>
      <c r="K309" s="63"/>
      <c r="L309" s="63"/>
      <c r="M309" s="63"/>
      <c r="N309" s="63"/>
      <c r="O309" s="63"/>
      <c r="P309" s="27"/>
      <c r="Q309" s="27"/>
      <c r="R309" s="27"/>
      <c r="S309" s="27"/>
      <c r="T309" s="27"/>
      <c r="U309" s="27"/>
      <c r="V309" s="27"/>
      <c r="W309" s="27"/>
      <c r="X309" s="149"/>
      <c r="Y309" s="42">
        <v>8610.7999999999993</v>
      </c>
      <c r="Z309" s="43">
        <f t="shared" si="13"/>
        <v>8610.7999999999993</v>
      </c>
    </row>
    <row r="310" spans="1:26" ht="21" customHeight="1">
      <c r="A310" s="19"/>
      <c r="B310" s="105" t="s">
        <v>275</v>
      </c>
      <c r="C310" s="6"/>
      <c r="D310" s="64"/>
      <c r="E310" s="334"/>
      <c r="F310" s="70"/>
      <c r="G310" s="70"/>
      <c r="H310" s="70"/>
      <c r="I310" s="70"/>
      <c r="J310" s="63"/>
      <c r="K310" s="63"/>
      <c r="L310" s="63"/>
      <c r="M310" s="63"/>
      <c r="N310" s="63"/>
      <c r="O310" s="63"/>
      <c r="P310" s="27"/>
      <c r="Q310" s="27"/>
      <c r="R310" s="27"/>
      <c r="S310" s="27"/>
      <c r="T310" s="27"/>
      <c r="U310" s="27"/>
      <c r="V310" s="27"/>
      <c r="W310" s="27"/>
      <c r="X310" s="28"/>
      <c r="Y310" s="42">
        <v>15000</v>
      </c>
      <c r="Z310" s="43">
        <f t="shared" si="13"/>
        <v>15000</v>
      </c>
    </row>
    <row r="311" spans="1:26" ht="16.5">
      <c r="A311" s="19"/>
      <c r="B311" s="38" t="s">
        <v>265</v>
      </c>
      <c r="C311" s="6" t="s">
        <v>39</v>
      </c>
      <c r="D311" s="64"/>
      <c r="E311" s="334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28"/>
      <c r="Y311" s="118">
        <v>40000</v>
      </c>
      <c r="Z311" s="43">
        <f>Y311</f>
        <v>40000</v>
      </c>
    </row>
    <row r="312" spans="1:26" ht="16.5">
      <c r="A312" s="19"/>
      <c r="B312" s="38" t="s">
        <v>266</v>
      </c>
      <c r="C312" s="6"/>
      <c r="D312" s="64"/>
      <c r="E312" s="334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28"/>
      <c r="Y312" s="42">
        <v>40000</v>
      </c>
      <c r="Z312" s="43">
        <f>Y312</f>
        <v>40000</v>
      </c>
    </row>
    <row r="313" spans="1:26" ht="16.5">
      <c r="A313" s="19"/>
      <c r="B313" s="38" t="s">
        <v>267</v>
      </c>
      <c r="C313" s="6"/>
      <c r="D313" s="64"/>
      <c r="E313" s="334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28"/>
      <c r="Y313" s="42">
        <v>50000</v>
      </c>
      <c r="Z313" s="43">
        <f>Y313</f>
        <v>50000</v>
      </c>
    </row>
    <row r="314" spans="1:26">
      <c r="A314" s="19"/>
      <c r="B314" s="98" t="s">
        <v>269</v>
      </c>
      <c r="C314" s="6"/>
      <c r="D314" s="96"/>
      <c r="E314" s="334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28"/>
      <c r="Y314" s="42">
        <v>20000</v>
      </c>
      <c r="Z314" s="43">
        <f>Y314</f>
        <v>20000</v>
      </c>
    </row>
    <row r="315" spans="1:26" ht="24.75">
      <c r="A315" s="19"/>
      <c r="B315" s="98" t="s">
        <v>270</v>
      </c>
      <c r="C315" s="6"/>
      <c r="D315" s="96"/>
      <c r="E315" s="334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28"/>
      <c r="Y315" s="42">
        <v>10000</v>
      </c>
      <c r="Z315" s="43">
        <f t="shared" ref="Z315:Z316" si="14">Y315</f>
        <v>10000</v>
      </c>
    </row>
    <row r="316" spans="1:26" ht="24.75">
      <c r="A316" s="19"/>
      <c r="B316" s="98" t="s">
        <v>271</v>
      </c>
      <c r="C316" s="6"/>
      <c r="D316" s="96"/>
      <c r="E316" s="334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28"/>
      <c r="Y316" s="42">
        <v>10610.8</v>
      </c>
      <c r="Z316" s="43">
        <f t="shared" si="14"/>
        <v>10610.8</v>
      </c>
    </row>
    <row r="317" spans="1:26" ht="24.75">
      <c r="A317" s="19"/>
      <c r="B317" s="38" t="s">
        <v>268</v>
      </c>
      <c r="C317" s="6"/>
      <c r="D317" s="64"/>
      <c r="E317" s="334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28"/>
      <c r="Y317" s="42">
        <v>19000</v>
      </c>
      <c r="Z317" s="43">
        <f>Y317</f>
        <v>19000</v>
      </c>
    </row>
    <row r="318" spans="1:26" ht="33">
      <c r="A318" s="19"/>
      <c r="B318" s="109" t="s">
        <v>276</v>
      </c>
      <c r="C318" s="12"/>
      <c r="D318" s="12">
        <v>39560</v>
      </c>
      <c r="E318" s="217">
        <v>2129</v>
      </c>
      <c r="F318" s="116"/>
      <c r="G318" s="14"/>
      <c r="H318" s="14"/>
      <c r="I318" s="14"/>
      <c r="J318" s="13">
        <v>42037</v>
      </c>
      <c r="K318" s="13">
        <v>42041</v>
      </c>
      <c r="L318" s="13">
        <v>42044</v>
      </c>
      <c r="M318" s="13">
        <v>42048</v>
      </c>
      <c r="N318" s="13">
        <v>42051</v>
      </c>
      <c r="O318" s="13">
        <v>42055</v>
      </c>
      <c r="P318" s="13">
        <v>42058</v>
      </c>
      <c r="Q318" s="13">
        <v>42062</v>
      </c>
      <c r="R318" s="13">
        <v>42065</v>
      </c>
      <c r="S318" s="13">
        <v>42066</v>
      </c>
      <c r="T318" s="13">
        <v>42067</v>
      </c>
      <c r="U318" s="13">
        <v>42068</v>
      </c>
      <c r="V318" s="13">
        <v>42073</v>
      </c>
      <c r="W318" s="13">
        <v>42083</v>
      </c>
      <c r="X318" s="116"/>
      <c r="Y318" s="36">
        <f>Y319+Y320+Y321+Y322+Y323+Y324+Y325+Y326+Y327</f>
        <v>8910</v>
      </c>
      <c r="Z318" s="49">
        <f>Z319+Z320+Z321+Z322+Z323+Z324+Z325+Z326+Z327</f>
        <v>8910</v>
      </c>
    </row>
    <row r="319" spans="1:26">
      <c r="A319" s="19"/>
      <c r="B319" s="150" t="s">
        <v>277</v>
      </c>
      <c r="C319" s="64" t="s">
        <v>141</v>
      </c>
      <c r="D319" s="337"/>
      <c r="E319" s="338"/>
      <c r="F319" s="24"/>
      <c r="G319" s="24"/>
      <c r="H319" s="24"/>
      <c r="I319" s="24"/>
      <c r="J319" s="70"/>
      <c r="K319" s="70"/>
      <c r="L319" s="70"/>
      <c r="M319" s="70"/>
      <c r="N319" s="70"/>
      <c r="O319" s="70"/>
      <c r="P319" s="71"/>
      <c r="Q319" s="71"/>
      <c r="R319" s="71"/>
      <c r="S319" s="71"/>
      <c r="T319" s="71"/>
      <c r="U319" s="71"/>
      <c r="V319" s="71"/>
      <c r="W319" s="70"/>
      <c r="X319" s="69"/>
      <c r="Y319" s="103">
        <v>1000</v>
      </c>
      <c r="Z319" s="106">
        <f>Y319</f>
        <v>1000</v>
      </c>
    </row>
    <row r="320" spans="1:26">
      <c r="A320" s="19"/>
      <c r="B320" s="150" t="s">
        <v>278</v>
      </c>
      <c r="C320" s="64"/>
      <c r="D320" s="337"/>
      <c r="E320" s="338"/>
      <c r="F320" s="69"/>
      <c r="G320" s="24"/>
      <c r="H320" s="24"/>
      <c r="I320" s="24"/>
      <c r="J320" s="70"/>
      <c r="K320" s="70"/>
      <c r="L320" s="70"/>
      <c r="M320" s="70"/>
      <c r="N320" s="70"/>
      <c r="O320" s="70"/>
      <c r="P320" s="71"/>
      <c r="Q320" s="71"/>
      <c r="R320" s="71"/>
      <c r="S320" s="71"/>
      <c r="T320" s="71"/>
      <c r="U320" s="71"/>
      <c r="V320" s="71"/>
      <c r="W320" s="70"/>
      <c r="X320" s="69"/>
      <c r="Y320" s="103">
        <v>1000</v>
      </c>
      <c r="Z320" s="106">
        <f t="shared" ref="Z320:Z327" si="15">Y320</f>
        <v>1000</v>
      </c>
    </row>
    <row r="321" spans="1:26">
      <c r="A321" s="19"/>
      <c r="B321" s="150" t="s">
        <v>279</v>
      </c>
      <c r="C321" s="64"/>
      <c r="D321" s="337"/>
      <c r="E321" s="338"/>
      <c r="F321" s="69"/>
      <c r="G321" s="24"/>
      <c r="H321" s="24"/>
      <c r="I321" s="24"/>
      <c r="J321" s="70"/>
      <c r="K321" s="70"/>
      <c r="L321" s="70"/>
      <c r="M321" s="70"/>
      <c r="N321" s="70"/>
      <c r="O321" s="70"/>
      <c r="P321" s="71"/>
      <c r="Q321" s="71"/>
      <c r="R321" s="71"/>
      <c r="S321" s="71"/>
      <c r="T321" s="71"/>
      <c r="U321" s="71"/>
      <c r="V321" s="71"/>
      <c r="W321" s="70"/>
      <c r="X321" s="69"/>
      <c r="Y321" s="103">
        <v>1000</v>
      </c>
      <c r="Z321" s="106">
        <f t="shared" si="15"/>
        <v>1000</v>
      </c>
    </row>
    <row r="322" spans="1:26">
      <c r="A322" s="19"/>
      <c r="B322" s="150" t="s">
        <v>280</v>
      </c>
      <c r="C322" s="64"/>
      <c r="D322" s="337"/>
      <c r="E322" s="338"/>
      <c r="F322" s="69"/>
      <c r="G322" s="24"/>
      <c r="H322" s="24"/>
      <c r="I322" s="24"/>
      <c r="J322" s="70"/>
      <c r="K322" s="70"/>
      <c r="L322" s="70"/>
      <c r="M322" s="70"/>
      <c r="N322" s="70"/>
      <c r="O322" s="70"/>
      <c r="P322" s="71"/>
      <c r="Q322" s="71"/>
      <c r="R322" s="71"/>
      <c r="S322" s="71"/>
      <c r="T322" s="71"/>
      <c r="U322" s="71"/>
      <c r="V322" s="71"/>
      <c r="W322" s="70"/>
      <c r="X322" s="69"/>
      <c r="Y322" s="103">
        <v>1000</v>
      </c>
      <c r="Z322" s="106">
        <f t="shared" si="15"/>
        <v>1000</v>
      </c>
    </row>
    <row r="323" spans="1:26">
      <c r="A323" s="19"/>
      <c r="B323" s="150" t="s">
        <v>281</v>
      </c>
      <c r="C323" s="64"/>
      <c r="D323" s="337"/>
      <c r="E323" s="338"/>
      <c r="F323" s="69"/>
      <c r="G323" s="24"/>
      <c r="H323" s="24"/>
      <c r="I323" s="24"/>
      <c r="J323" s="70"/>
      <c r="K323" s="70"/>
      <c r="L323" s="70"/>
      <c r="M323" s="70"/>
      <c r="N323" s="70"/>
      <c r="O323" s="70"/>
      <c r="P323" s="71"/>
      <c r="Q323" s="71"/>
      <c r="R323" s="71"/>
      <c r="S323" s="71"/>
      <c r="T323" s="71"/>
      <c r="U323" s="71"/>
      <c r="V323" s="71"/>
      <c r="W323" s="70"/>
      <c r="X323" s="69"/>
      <c r="Y323" s="103">
        <v>1000</v>
      </c>
      <c r="Z323" s="106">
        <f t="shared" si="15"/>
        <v>1000</v>
      </c>
    </row>
    <row r="324" spans="1:26">
      <c r="A324" s="19"/>
      <c r="B324" s="150" t="s">
        <v>282</v>
      </c>
      <c r="C324" s="64"/>
      <c r="D324" s="337"/>
      <c r="E324" s="338"/>
      <c r="F324" s="69"/>
      <c r="G324" s="24"/>
      <c r="H324" s="24"/>
      <c r="I324" s="24"/>
      <c r="J324" s="70"/>
      <c r="K324" s="70"/>
      <c r="L324" s="70"/>
      <c r="M324" s="70"/>
      <c r="N324" s="70"/>
      <c r="O324" s="70"/>
      <c r="P324" s="71"/>
      <c r="Q324" s="71"/>
      <c r="R324" s="71"/>
      <c r="S324" s="71"/>
      <c r="T324" s="71"/>
      <c r="U324" s="71"/>
      <c r="V324" s="71"/>
      <c r="W324" s="70"/>
      <c r="X324" s="69"/>
      <c r="Y324" s="103">
        <v>1000</v>
      </c>
      <c r="Z324" s="106">
        <f t="shared" si="15"/>
        <v>1000</v>
      </c>
    </row>
    <row r="325" spans="1:26">
      <c r="A325" s="19"/>
      <c r="B325" s="150" t="s">
        <v>283</v>
      </c>
      <c r="C325" s="64"/>
      <c r="D325" s="337"/>
      <c r="E325" s="338"/>
      <c r="F325" s="69"/>
      <c r="G325" s="24"/>
      <c r="H325" s="24"/>
      <c r="I325" s="24"/>
      <c r="J325" s="70"/>
      <c r="K325" s="70"/>
      <c r="L325" s="70"/>
      <c r="M325" s="70"/>
      <c r="N325" s="70"/>
      <c r="O325" s="70"/>
      <c r="P325" s="71"/>
      <c r="Q325" s="71"/>
      <c r="R325" s="71"/>
      <c r="S325" s="71"/>
      <c r="T325" s="71"/>
      <c r="U325" s="71"/>
      <c r="V325" s="71"/>
      <c r="W325" s="70"/>
      <c r="X325" s="69"/>
      <c r="Y325" s="103">
        <v>1000</v>
      </c>
      <c r="Z325" s="106">
        <f t="shared" si="15"/>
        <v>1000</v>
      </c>
    </row>
    <row r="326" spans="1:26">
      <c r="A326" s="19"/>
      <c r="B326" s="150" t="s">
        <v>284</v>
      </c>
      <c r="C326" s="64"/>
      <c r="D326" s="337"/>
      <c r="E326" s="338"/>
      <c r="F326" s="69"/>
      <c r="G326" s="24"/>
      <c r="H326" s="24"/>
      <c r="I326" s="24"/>
      <c r="J326" s="70"/>
      <c r="K326" s="70"/>
      <c r="L326" s="70"/>
      <c r="M326" s="70"/>
      <c r="N326" s="70"/>
      <c r="O326" s="70"/>
      <c r="P326" s="71"/>
      <c r="Q326" s="71"/>
      <c r="R326" s="71"/>
      <c r="S326" s="71"/>
      <c r="T326" s="71"/>
      <c r="U326" s="71"/>
      <c r="V326" s="71"/>
      <c r="W326" s="70"/>
      <c r="X326" s="69"/>
      <c r="Y326" s="103">
        <v>1000</v>
      </c>
      <c r="Z326" s="106">
        <f t="shared" si="15"/>
        <v>1000</v>
      </c>
    </row>
    <row r="327" spans="1:26">
      <c r="A327" s="19"/>
      <c r="B327" s="150" t="s">
        <v>285</v>
      </c>
      <c r="C327" s="64"/>
      <c r="D327" s="337"/>
      <c r="E327" s="338"/>
      <c r="F327" s="69"/>
      <c r="G327" s="24"/>
      <c r="H327" s="24"/>
      <c r="I327" s="24"/>
      <c r="J327" s="70"/>
      <c r="K327" s="70"/>
      <c r="L327" s="70"/>
      <c r="M327" s="70"/>
      <c r="N327" s="70"/>
      <c r="O327" s="70"/>
      <c r="P327" s="71"/>
      <c r="Q327" s="71"/>
      <c r="R327" s="71"/>
      <c r="S327" s="71"/>
      <c r="T327" s="71"/>
      <c r="U327" s="71"/>
      <c r="V327" s="71"/>
      <c r="W327" s="70"/>
      <c r="X327" s="69"/>
      <c r="Y327" s="103">
        <v>910</v>
      </c>
      <c r="Z327" s="106">
        <f t="shared" si="15"/>
        <v>910</v>
      </c>
    </row>
    <row r="328" spans="1:26">
      <c r="A328" s="19"/>
      <c r="B328" s="151" t="s">
        <v>286</v>
      </c>
      <c r="C328" s="12" t="s">
        <v>412</v>
      </c>
      <c r="D328" s="12">
        <v>35260</v>
      </c>
      <c r="E328" s="217">
        <v>2130</v>
      </c>
      <c r="F328" s="13">
        <v>42037</v>
      </c>
      <c r="G328" s="13">
        <v>42041</v>
      </c>
      <c r="H328" s="13">
        <v>42044</v>
      </c>
      <c r="I328" s="13">
        <v>42048</v>
      </c>
      <c r="J328" s="13">
        <v>42051</v>
      </c>
      <c r="K328" s="13">
        <v>42055</v>
      </c>
      <c r="L328" s="13">
        <v>42058</v>
      </c>
      <c r="M328" s="13">
        <v>42060</v>
      </c>
      <c r="N328" s="13">
        <v>42061</v>
      </c>
      <c r="O328" s="13" t="s">
        <v>394</v>
      </c>
      <c r="P328" s="13">
        <v>42065</v>
      </c>
      <c r="Q328" s="13">
        <v>42069</v>
      </c>
      <c r="R328" s="13">
        <v>42072</v>
      </c>
      <c r="S328" s="13">
        <v>42073</v>
      </c>
      <c r="T328" s="13">
        <v>42074</v>
      </c>
      <c r="U328" s="13">
        <v>42075</v>
      </c>
      <c r="V328" s="13">
        <v>42076</v>
      </c>
      <c r="W328" s="13">
        <v>42091</v>
      </c>
      <c r="X328" s="116"/>
      <c r="Y328" s="36">
        <f>Y329</f>
        <v>342752.5</v>
      </c>
      <c r="Z328" s="49">
        <f>Z329</f>
        <v>342752.5</v>
      </c>
    </row>
    <row r="329" spans="1:26" ht="16.5" customHeight="1">
      <c r="A329" s="19"/>
      <c r="B329" s="98" t="s">
        <v>287</v>
      </c>
      <c r="C329" s="6" t="s">
        <v>288</v>
      </c>
      <c r="D329" s="64"/>
      <c r="E329" s="152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50"/>
      <c r="Y329" s="42">
        <v>342752.5</v>
      </c>
      <c r="Z329" s="43">
        <f>Y329</f>
        <v>342752.5</v>
      </c>
    </row>
    <row r="330" spans="1:26">
      <c r="A330" s="19"/>
      <c r="B330" s="109" t="s">
        <v>286</v>
      </c>
      <c r="C330" s="12" t="s">
        <v>413</v>
      </c>
      <c r="D330" s="12">
        <v>35260</v>
      </c>
      <c r="E330" s="217">
        <v>2131</v>
      </c>
      <c r="F330" s="13">
        <v>42128</v>
      </c>
      <c r="G330" s="13">
        <v>42132</v>
      </c>
      <c r="H330" s="13">
        <v>42135</v>
      </c>
      <c r="I330" s="13">
        <v>42139</v>
      </c>
      <c r="J330" s="13">
        <v>42142</v>
      </c>
      <c r="K330" s="13">
        <v>42146</v>
      </c>
      <c r="L330" s="13" t="s">
        <v>399</v>
      </c>
      <c r="M330" s="13">
        <v>42153</v>
      </c>
      <c r="N330" s="13">
        <v>42156</v>
      </c>
      <c r="O330" s="13">
        <v>42160</v>
      </c>
      <c r="P330" s="81">
        <v>42163</v>
      </c>
      <c r="Q330" s="81">
        <v>42167</v>
      </c>
      <c r="R330" s="81">
        <v>42170</v>
      </c>
      <c r="S330" s="81" t="s">
        <v>400</v>
      </c>
      <c r="T330" s="81">
        <v>42172</v>
      </c>
      <c r="U330" s="81">
        <v>42173</v>
      </c>
      <c r="V330" s="81">
        <v>42174</v>
      </c>
      <c r="W330" s="81">
        <v>42181</v>
      </c>
      <c r="X330" s="116"/>
      <c r="Y330" s="36">
        <f>Y331</f>
        <v>342752.5</v>
      </c>
      <c r="Z330" s="49">
        <f>Z331</f>
        <v>342752.5</v>
      </c>
    </row>
    <row r="331" spans="1:26" ht="16.5" customHeight="1">
      <c r="A331" s="19"/>
      <c r="B331" s="98" t="s">
        <v>289</v>
      </c>
      <c r="C331" s="31" t="s">
        <v>288</v>
      </c>
      <c r="D331" s="101"/>
      <c r="E331" s="153"/>
      <c r="F331" s="63"/>
      <c r="G331" s="63"/>
      <c r="H331" s="63"/>
      <c r="I331" s="63"/>
      <c r="J331" s="70"/>
      <c r="K331" s="70"/>
      <c r="L331" s="70"/>
      <c r="M331" s="70"/>
      <c r="N331" s="70"/>
      <c r="O331" s="70"/>
      <c r="P331" s="70"/>
      <c r="Q331" s="121"/>
      <c r="R331" s="121"/>
      <c r="S331" s="121"/>
      <c r="T331" s="121"/>
      <c r="U331" s="121"/>
      <c r="V331" s="121"/>
      <c r="W331" s="70"/>
      <c r="X331" s="50"/>
      <c r="Y331" s="42">
        <v>342752.5</v>
      </c>
      <c r="Z331" s="43">
        <f>Y331</f>
        <v>342752.5</v>
      </c>
    </row>
    <row r="332" spans="1:26" ht="16.5">
      <c r="A332" s="154"/>
      <c r="B332" s="109" t="s">
        <v>290</v>
      </c>
      <c r="C332" s="12" t="s">
        <v>414</v>
      </c>
      <c r="D332" s="12">
        <v>35251</v>
      </c>
      <c r="E332" s="217">
        <v>2132</v>
      </c>
      <c r="F332" s="13">
        <v>42037</v>
      </c>
      <c r="G332" s="13">
        <v>42041</v>
      </c>
      <c r="H332" s="13">
        <v>42044</v>
      </c>
      <c r="I332" s="13">
        <v>42048</v>
      </c>
      <c r="J332" s="13">
        <v>42051</v>
      </c>
      <c r="K332" s="13">
        <v>42055</v>
      </c>
      <c r="L332" s="13">
        <v>42058</v>
      </c>
      <c r="M332" s="13">
        <v>42060</v>
      </c>
      <c r="N332" s="13">
        <v>42061</v>
      </c>
      <c r="O332" s="13" t="s">
        <v>394</v>
      </c>
      <c r="P332" s="13">
        <v>42065</v>
      </c>
      <c r="Q332" s="13">
        <v>42069</v>
      </c>
      <c r="R332" s="13">
        <v>42072</v>
      </c>
      <c r="S332" s="13">
        <v>42073</v>
      </c>
      <c r="T332" s="13">
        <v>42074</v>
      </c>
      <c r="U332" s="13">
        <v>42075</v>
      </c>
      <c r="V332" s="13">
        <v>42076</v>
      </c>
      <c r="W332" s="13">
        <v>42091</v>
      </c>
      <c r="X332" s="20"/>
      <c r="Y332" s="56">
        <f>Y333+Y334+Y335+Y336+Y337+Y338+Y339+Y340+Y341+Y342+Y343+Y344+Y345+Y346+Y347+Y348+Y349+Y350+Y351+Y352+Y353+Y354+Y355+Y356+Y357+Y358+Y359+Y360+Y361</f>
        <v>470000</v>
      </c>
      <c r="Z332" s="37">
        <f>Z333+Z334+Z335+Z336+Z337+Z338+Z339+Z340+Z341+Z342+Z343+Z344+Z345+Z346+Z347+Z348+Z349+Z350+Z351+Z352+Z353+Z354+Z355+Z356+Z357+Z358+Z359+Z360+Z361</f>
        <v>470000</v>
      </c>
    </row>
    <row r="333" spans="1:26">
      <c r="A333" s="19"/>
      <c r="B333" s="150" t="s">
        <v>291</v>
      </c>
      <c r="C333" s="6" t="s">
        <v>39</v>
      </c>
      <c r="D333" s="23"/>
      <c r="E333" s="331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27"/>
      <c r="Q333" s="27"/>
      <c r="R333" s="27"/>
      <c r="S333" s="27"/>
      <c r="T333" s="27"/>
      <c r="U333" s="27"/>
      <c r="V333" s="27"/>
      <c r="W333" s="27"/>
      <c r="X333" s="28"/>
      <c r="Y333" s="103">
        <v>32150</v>
      </c>
      <c r="Z333" s="43">
        <f>Y333</f>
        <v>32150</v>
      </c>
    </row>
    <row r="334" spans="1:26">
      <c r="A334" s="19"/>
      <c r="B334" s="155" t="s">
        <v>292</v>
      </c>
      <c r="C334" s="6"/>
      <c r="D334" s="23"/>
      <c r="E334" s="329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27"/>
      <c r="Q334" s="27"/>
      <c r="R334" s="27"/>
      <c r="S334" s="27"/>
      <c r="T334" s="27"/>
      <c r="U334" s="27"/>
      <c r="V334" s="27"/>
      <c r="W334" s="27"/>
      <c r="X334" s="28"/>
      <c r="Y334" s="103">
        <v>6000</v>
      </c>
      <c r="Z334" s="43">
        <f t="shared" ref="Z334:Z348" si="16">Y334</f>
        <v>6000</v>
      </c>
    </row>
    <row r="335" spans="1:26">
      <c r="A335" s="19"/>
      <c r="B335" s="155" t="s">
        <v>293</v>
      </c>
      <c r="C335" s="6"/>
      <c r="D335" s="23"/>
      <c r="E335" s="329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27"/>
      <c r="Q335" s="27"/>
      <c r="R335" s="27"/>
      <c r="S335" s="27"/>
      <c r="T335" s="27"/>
      <c r="U335" s="27"/>
      <c r="V335" s="27"/>
      <c r="W335" s="27"/>
      <c r="X335" s="28"/>
      <c r="Y335" s="103">
        <v>12400</v>
      </c>
      <c r="Z335" s="43">
        <f t="shared" si="16"/>
        <v>12400</v>
      </c>
    </row>
    <row r="336" spans="1:26">
      <c r="A336" s="19"/>
      <c r="B336" s="155" t="s">
        <v>294</v>
      </c>
      <c r="C336" s="6"/>
      <c r="D336" s="23"/>
      <c r="E336" s="329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27"/>
      <c r="Q336" s="27"/>
      <c r="R336" s="27"/>
      <c r="S336" s="27"/>
      <c r="T336" s="27"/>
      <c r="U336" s="27"/>
      <c r="V336" s="27"/>
      <c r="W336" s="27"/>
      <c r="X336" s="28"/>
      <c r="Y336" s="103">
        <v>16424</v>
      </c>
      <c r="Z336" s="43">
        <f t="shared" si="16"/>
        <v>16424</v>
      </c>
    </row>
    <row r="337" spans="1:26" ht="16.5">
      <c r="A337" s="19"/>
      <c r="B337" s="155" t="s">
        <v>295</v>
      </c>
      <c r="C337" s="6"/>
      <c r="D337" s="23"/>
      <c r="E337" s="329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27"/>
      <c r="Q337" s="27"/>
      <c r="R337" s="27"/>
      <c r="S337" s="27"/>
      <c r="T337" s="27"/>
      <c r="U337" s="27"/>
      <c r="V337" s="27"/>
      <c r="W337" s="27"/>
      <c r="X337" s="28"/>
      <c r="Y337" s="103">
        <v>21300</v>
      </c>
      <c r="Z337" s="43">
        <f t="shared" si="16"/>
        <v>21300</v>
      </c>
    </row>
    <row r="338" spans="1:26" ht="16.5">
      <c r="A338" s="19"/>
      <c r="B338" s="155" t="s">
        <v>296</v>
      </c>
      <c r="C338" s="6"/>
      <c r="D338" s="23"/>
      <c r="E338" s="329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27"/>
      <c r="Q338" s="27"/>
      <c r="R338" s="27"/>
      <c r="S338" s="27"/>
      <c r="T338" s="27"/>
      <c r="U338" s="27"/>
      <c r="V338" s="27"/>
      <c r="W338" s="27"/>
      <c r="X338" s="28"/>
      <c r="Y338" s="103">
        <v>17600</v>
      </c>
      <c r="Z338" s="43">
        <f t="shared" si="16"/>
        <v>17600</v>
      </c>
    </row>
    <row r="339" spans="1:26">
      <c r="A339" s="19"/>
      <c r="B339" s="155" t="s">
        <v>298</v>
      </c>
      <c r="C339" s="6"/>
      <c r="D339" s="23"/>
      <c r="E339" s="329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27"/>
      <c r="Q339" s="27"/>
      <c r="R339" s="27"/>
      <c r="S339" s="27"/>
      <c r="T339" s="27"/>
      <c r="U339" s="27"/>
      <c r="V339" s="27"/>
      <c r="W339" s="27"/>
      <c r="X339" s="28"/>
      <c r="Y339" s="103">
        <v>17160</v>
      </c>
      <c r="Z339" s="43">
        <f t="shared" si="16"/>
        <v>17160</v>
      </c>
    </row>
    <row r="340" spans="1:26">
      <c r="A340" s="19"/>
      <c r="B340" s="155" t="s">
        <v>299</v>
      </c>
      <c r="C340" s="6"/>
      <c r="D340" s="23"/>
      <c r="E340" s="329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27"/>
      <c r="Q340" s="27"/>
      <c r="R340" s="27"/>
      <c r="S340" s="27"/>
      <c r="T340" s="27"/>
      <c r="U340" s="27"/>
      <c r="V340" s="27"/>
      <c r="W340" s="27"/>
      <c r="X340" s="28"/>
      <c r="Y340" s="103">
        <v>5000</v>
      </c>
      <c r="Z340" s="43">
        <f t="shared" si="16"/>
        <v>5000</v>
      </c>
    </row>
    <row r="341" spans="1:26">
      <c r="A341" s="19"/>
      <c r="B341" s="155" t="s">
        <v>301</v>
      </c>
      <c r="C341" s="6"/>
      <c r="D341" s="23"/>
      <c r="E341" s="329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27"/>
      <c r="Q341" s="27"/>
      <c r="R341" s="27"/>
      <c r="S341" s="27"/>
      <c r="T341" s="27"/>
      <c r="U341" s="27"/>
      <c r="V341" s="27"/>
      <c r="W341" s="27"/>
      <c r="X341" s="28"/>
      <c r="Y341" s="103">
        <v>8000</v>
      </c>
      <c r="Z341" s="43">
        <f t="shared" si="16"/>
        <v>8000</v>
      </c>
    </row>
    <row r="342" spans="1:26">
      <c r="A342" s="19"/>
      <c r="B342" s="155" t="s">
        <v>303</v>
      </c>
      <c r="C342" s="6"/>
      <c r="D342" s="23"/>
      <c r="E342" s="329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27"/>
      <c r="Q342" s="27"/>
      <c r="R342" s="27"/>
      <c r="S342" s="27"/>
      <c r="T342" s="27"/>
      <c r="U342" s="27"/>
      <c r="V342" s="27"/>
      <c r="W342" s="27"/>
      <c r="X342" s="28"/>
      <c r="Y342" s="103">
        <v>2600</v>
      </c>
      <c r="Z342" s="43">
        <f t="shared" si="16"/>
        <v>2600</v>
      </c>
    </row>
    <row r="343" spans="1:26">
      <c r="A343" s="19"/>
      <c r="B343" s="155" t="s">
        <v>304</v>
      </c>
      <c r="C343" s="6"/>
      <c r="D343" s="23"/>
      <c r="E343" s="329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27"/>
      <c r="Q343" s="27"/>
      <c r="R343" s="27"/>
      <c r="S343" s="27"/>
      <c r="T343" s="27"/>
      <c r="U343" s="27"/>
      <c r="V343" s="27"/>
      <c r="W343" s="27"/>
      <c r="X343" s="28"/>
      <c r="Y343" s="103">
        <v>2600</v>
      </c>
      <c r="Z343" s="43">
        <f t="shared" si="16"/>
        <v>2600</v>
      </c>
    </row>
    <row r="344" spans="1:26" ht="24.75">
      <c r="A344" s="19"/>
      <c r="B344" s="155" t="s">
        <v>305</v>
      </c>
      <c r="C344" s="6"/>
      <c r="D344" s="23"/>
      <c r="E344" s="329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27"/>
      <c r="Q344" s="27"/>
      <c r="R344" s="27"/>
      <c r="S344" s="27"/>
      <c r="T344" s="27"/>
      <c r="U344" s="27"/>
      <c r="V344" s="27"/>
      <c r="W344" s="27"/>
      <c r="X344" s="28"/>
      <c r="Y344" s="103">
        <v>12510</v>
      </c>
      <c r="Z344" s="43">
        <f t="shared" si="16"/>
        <v>12510</v>
      </c>
    </row>
    <row r="345" spans="1:26">
      <c r="A345" s="19"/>
      <c r="B345" s="155" t="s">
        <v>306</v>
      </c>
      <c r="C345" s="6"/>
      <c r="D345" s="23"/>
      <c r="E345" s="329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27"/>
      <c r="Q345" s="27"/>
      <c r="R345" s="27"/>
      <c r="S345" s="27"/>
      <c r="T345" s="27"/>
      <c r="U345" s="27"/>
      <c r="V345" s="27"/>
      <c r="W345" s="27"/>
      <c r="X345" s="28"/>
      <c r="Y345" s="103">
        <v>13500</v>
      </c>
      <c r="Z345" s="43">
        <f t="shared" si="16"/>
        <v>13500</v>
      </c>
    </row>
    <row r="346" spans="1:26" ht="16.5">
      <c r="A346" s="19"/>
      <c r="B346" s="156" t="s">
        <v>309</v>
      </c>
      <c r="C346" s="6"/>
      <c r="D346" s="23"/>
      <c r="E346" s="330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27"/>
      <c r="Q346" s="27"/>
      <c r="R346" s="27"/>
      <c r="S346" s="27"/>
      <c r="T346" s="27"/>
      <c r="U346" s="27"/>
      <c r="V346" s="27"/>
      <c r="W346" s="27"/>
      <c r="X346" s="28"/>
      <c r="Y346" s="103">
        <v>6210</v>
      </c>
      <c r="Z346" s="43">
        <f t="shared" si="16"/>
        <v>6210</v>
      </c>
    </row>
    <row r="347" spans="1:26">
      <c r="A347" s="19"/>
      <c r="B347" s="156" t="s">
        <v>310</v>
      </c>
      <c r="C347" s="6"/>
      <c r="D347" s="23"/>
      <c r="E347" s="69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27"/>
      <c r="Q347" s="27"/>
      <c r="R347" s="27"/>
      <c r="S347" s="27"/>
      <c r="T347" s="27"/>
      <c r="U347" s="27"/>
      <c r="V347" s="27"/>
      <c r="W347" s="27"/>
      <c r="X347" s="28"/>
      <c r="Y347" s="103">
        <v>7600</v>
      </c>
      <c r="Z347" s="43">
        <f t="shared" si="16"/>
        <v>7600</v>
      </c>
    </row>
    <row r="348" spans="1:26">
      <c r="A348" s="19"/>
      <c r="B348" s="156" t="s">
        <v>311</v>
      </c>
      <c r="C348" s="6"/>
      <c r="D348" s="23"/>
      <c r="E348" s="69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27"/>
      <c r="Q348" s="27"/>
      <c r="R348" s="27"/>
      <c r="S348" s="27"/>
      <c r="T348" s="27"/>
      <c r="U348" s="27"/>
      <c r="V348" s="27"/>
      <c r="W348" s="27"/>
      <c r="X348" s="28"/>
      <c r="Y348" s="103">
        <v>4500</v>
      </c>
      <c r="Z348" s="43">
        <f t="shared" si="16"/>
        <v>4500</v>
      </c>
    </row>
    <row r="349" spans="1:26">
      <c r="A349" s="19"/>
      <c r="B349" s="155" t="s">
        <v>313</v>
      </c>
      <c r="C349" s="6"/>
      <c r="D349" s="23"/>
      <c r="E349" s="329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27"/>
      <c r="R349" s="27"/>
      <c r="S349" s="27"/>
      <c r="T349" s="27"/>
      <c r="U349" s="27"/>
      <c r="V349" s="27"/>
      <c r="W349" s="27"/>
      <c r="X349" s="28"/>
      <c r="Y349" s="103">
        <v>25000</v>
      </c>
      <c r="Z349" s="43">
        <f t="shared" ref="Z349:Z359" si="17">Y349</f>
        <v>25000</v>
      </c>
    </row>
    <row r="350" spans="1:26">
      <c r="A350" s="19"/>
      <c r="B350" s="155" t="s">
        <v>314</v>
      </c>
      <c r="C350" s="6"/>
      <c r="D350" s="23"/>
      <c r="E350" s="329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27"/>
      <c r="R350" s="27"/>
      <c r="S350" s="27"/>
      <c r="T350" s="27"/>
      <c r="U350" s="27"/>
      <c r="V350" s="27"/>
      <c r="W350" s="27"/>
      <c r="X350" s="28"/>
      <c r="Y350" s="103">
        <v>25000</v>
      </c>
      <c r="Z350" s="43">
        <f t="shared" si="17"/>
        <v>25000</v>
      </c>
    </row>
    <row r="351" spans="1:26">
      <c r="A351" s="19"/>
      <c r="B351" s="155" t="s">
        <v>315</v>
      </c>
      <c r="C351" s="6"/>
      <c r="D351" s="23"/>
      <c r="E351" s="329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27"/>
      <c r="R351" s="27"/>
      <c r="S351" s="27"/>
      <c r="T351" s="27"/>
      <c r="U351" s="27"/>
      <c r="V351" s="27"/>
      <c r="W351" s="27"/>
      <c r="X351" s="28"/>
      <c r="Y351" s="103">
        <v>20120</v>
      </c>
      <c r="Z351" s="43">
        <f t="shared" si="17"/>
        <v>20120</v>
      </c>
    </row>
    <row r="352" spans="1:26">
      <c r="A352" s="19"/>
      <c r="B352" s="155" t="s">
        <v>316</v>
      </c>
      <c r="C352" s="6"/>
      <c r="D352" s="23"/>
      <c r="E352" s="329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27"/>
      <c r="R352" s="27"/>
      <c r="S352" s="27"/>
      <c r="T352" s="27"/>
      <c r="U352" s="27"/>
      <c r="V352" s="27"/>
      <c r="W352" s="27"/>
      <c r="X352" s="28"/>
      <c r="Y352" s="103">
        <v>25000</v>
      </c>
      <c r="Z352" s="43">
        <f t="shared" si="17"/>
        <v>25000</v>
      </c>
    </row>
    <row r="353" spans="1:26">
      <c r="A353" s="19"/>
      <c r="B353" s="155" t="s">
        <v>320</v>
      </c>
      <c r="C353" s="6"/>
      <c r="D353" s="23"/>
      <c r="E353" s="329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27"/>
      <c r="R353" s="27"/>
      <c r="S353" s="27"/>
      <c r="T353" s="27"/>
      <c r="U353" s="27"/>
      <c r="V353" s="27"/>
      <c r="W353" s="27"/>
      <c r="X353" s="28"/>
      <c r="Y353" s="103">
        <v>33660</v>
      </c>
      <c r="Z353" s="43">
        <f t="shared" si="17"/>
        <v>33660</v>
      </c>
    </row>
    <row r="354" spans="1:26">
      <c r="A354" s="19"/>
      <c r="B354" s="155" t="s">
        <v>317</v>
      </c>
      <c r="C354" s="6"/>
      <c r="D354" s="23"/>
      <c r="E354" s="330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27"/>
      <c r="R354" s="27"/>
      <c r="S354" s="27"/>
      <c r="T354" s="27"/>
      <c r="U354" s="27"/>
      <c r="V354" s="27"/>
      <c r="W354" s="27"/>
      <c r="X354" s="28"/>
      <c r="Y354" s="103">
        <v>5900</v>
      </c>
      <c r="Z354" s="43">
        <f t="shared" si="17"/>
        <v>5900</v>
      </c>
    </row>
    <row r="355" spans="1:26">
      <c r="A355" s="19"/>
      <c r="B355" s="155" t="s">
        <v>318</v>
      </c>
      <c r="C355" s="6"/>
      <c r="D355" s="23"/>
      <c r="E355" s="76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27"/>
      <c r="R355" s="27"/>
      <c r="S355" s="27"/>
      <c r="T355" s="27"/>
      <c r="U355" s="27"/>
      <c r="V355" s="27"/>
      <c r="W355" s="27"/>
      <c r="X355" s="28"/>
      <c r="Y355" s="103">
        <v>5900</v>
      </c>
      <c r="Z355" s="43">
        <f t="shared" si="17"/>
        <v>5900</v>
      </c>
    </row>
    <row r="356" spans="1:26">
      <c r="A356" s="19"/>
      <c r="B356" s="155" t="s">
        <v>419</v>
      </c>
      <c r="C356" s="6"/>
      <c r="D356" s="23"/>
      <c r="E356" s="76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27"/>
      <c r="R356" s="27"/>
      <c r="S356" s="27"/>
      <c r="T356" s="27"/>
      <c r="U356" s="27"/>
      <c r="V356" s="27"/>
      <c r="W356" s="27"/>
      <c r="X356" s="28"/>
      <c r="Y356" s="103">
        <v>34980</v>
      </c>
      <c r="Z356" s="43">
        <f t="shared" si="17"/>
        <v>34980</v>
      </c>
    </row>
    <row r="357" spans="1:26">
      <c r="A357" s="19"/>
      <c r="B357" s="155" t="s">
        <v>420</v>
      </c>
      <c r="C357" s="6"/>
      <c r="D357" s="23"/>
      <c r="E357" s="76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27"/>
      <c r="R357" s="27"/>
      <c r="S357" s="27"/>
      <c r="T357" s="27"/>
      <c r="U357" s="27"/>
      <c r="V357" s="27"/>
      <c r="W357" s="27"/>
      <c r="X357" s="28"/>
      <c r="Y357" s="103">
        <v>37136</v>
      </c>
      <c r="Z357" s="43">
        <f t="shared" si="17"/>
        <v>37136</v>
      </c>
    </row>
    <row r="358" spans="1:26" ht="16.5">
      <c r="A358" s="19"/>
      <c r="B358" s="155" t="s">
        <v>329</v>
      </c>
      <c r="C358" s="6"/>
      <c r="D358" s="23"/>
      <c r="E358" s="76"/>
      <c r="F358" s="63"/>
      <c r="G358" s="63"/>
      <c r="H358" s="63"/>
      <c r="I358" s="63"/>
      <c r="J358" s="63"/>
      <c r="K358" s="63"/>
      <c r="L358" s="63"/>
      <c r="M358" s="63"/>
      <c r="N358" s="70"/>
      <c r="O358" s="63"/>
      <c r="P358" s="63"/>
      <c r="Q358" s="27"/>
      <c r="R358" s="27"/>
      <c r="S358" s="27"/>
      <c r="T358" s="27"/>
      <c r="U358" s="27"/>
      <c r="V358" s="27"/>
      <c r="W358" s="27"/>
      <c r="X358" s="28"/>
      <c r="Y358" s="103">
        <v>23320</v>
      </c>
      <c r="Z358" s="43">
        <f t="shared" si="17"/>
        <v>23320</v>
      </c>
    </row>
    <row r="359" spans="1:26">
      <c r="A359" s="19"/>
      <c r="B359" s="155" t="s">
        <v>330</v>
      </c>
      <c r="C359" s="6"/>
      <c r="D359" s="23"/>
      <c r="E359" s="76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27"/>
      <c r="R359" s="27"/>
      <c r="S359" s="27"/>
      <c r="T359" s="27"/>
      <c r="U359" s="27"/>
      <c r="V359" s="27"/>
      <c r="W359" s="27"/>
      <c r="X359" s="28"/>
      <c r="Y359" s="103">
        <v>5830</v>
      </c>
      <c r="Z359" s="43">
        <f t="shared" si="17"/>
        <v>5830</v>
      </c>
    </row>
    <row r="360" spans="1:26">
      <c r="A360" s="19"/>
      <c r="B360" s="155" t="s">
        <v>331</v>
      </c>
      <c r="C360" s="64"/>
      <c r="D360" s="23"/>
      <c r="E360" s="76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121"/>
      <c r="R360" s="121"/>
      <c r="S360" s="121"/>
      <c r="T360" s="121"/>
      <c r="U360" s="121"/>
      <c r="V360" s="121"/>
      <c r="W360" s="121"/>
      <c r="X360" s="93"/>
      <c r="Y360" s="103">
        <v>7600</v>
      </c>
      <c r="Z360" s="43">
        <f t="shared" ref="Z360:Z361" si="18">Y360</f>
        <v>7600</v>
      </c>
    </row>
    <row r="361" spans="1:26">
      <c r="A361" s="19"/>
      <c r="B361" s="155" t="s">
        <v>332</v>
      </c>
      <c r="C361" s="23"/>
      <c r="D361" s="23"/>
      <c r="E361" s="76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121"/>
      <c r="R361" s="121"/>
      <c r="S361" s="121"/>
      <c r="T361" s="121"/>
      <c r="U361" s="121"/>
      <c r="V361" s="121"/>
      <c r="W361" s="121"/>
      <c r="X361" s="92"/>
      <c r="Y361" s="135">
        <v>35000</v>
      </c>
      <c r="Z361" s="119">
        <f t="shared" si="18"/>
        <v>35000</v>
      </c>
    </row>
    <row r="362" spans="1:26" ht="16.5">
      <c r="A362" s="19"/>
      <c r="B362" s="52" t="s">
        <v>333</v>
      </c>
      <c r="C362" s="12" t="s">
        <v>416</v>
      </c>
      <c r="D362" s="12">
        <v>35251</v>
      </c>
      <c r="E362" s="11">
        <v>2133</v>
      </c>
      <c r="F362" s="13">
        <v>42037</v>
      </c>
      <c r="G362" s="13">
        <v>42041</v>
      </c>
      <c r="H362" s="13">
        <v>42044</v>
      </c>
      <c r="I362" s="13">
        <v>42048</v>
      </c>
      <c r="J362" s="13">
        <v>42051</v>
      </c>
      <c r="K362" s="13">
        <v>42055</v>
      </c>
      <c r="L362" s="13">
        <v>42058</v>
      </c>
      <c r="M362" s="13">
        <v>42060</v>
      </c>
      <c r="N362" s="13">
        <v>42061</v>
      </c>
      <c r="O362" s="13" t="s">
        <v>394</v>
      </c>
      <c r="P362" s="13">
        <v>42065</v>
      </c>
      <c r="Q362" s="13">
        <v>42069</v>
      </c>
      <c r="R362" s="13">
        <v>42072</v>
      </c>
      <c r="S362" s="13">
        <v>42073</v>
      </c>
      <c r="T362" s="13">
        <v>42074</v>
      </c>
      <c r="U362" s="13">
        <v>42075</v>
      </c>
      <c r="V362" s="13">
        <v>42076</v>
      </c>
      <c r="W362" s="13">
        <v>42091</v>
      </c>
      <c r="X362" s="116"/>
      <c r="Y362" s="36">
        <f>Y363+Y364+Y365+Y366+Y367+Y368+Y369+Y370+Y371+Y372+Y373+Y374+Y375</f>
        <v>470000</v>
      </c>
      <c r="Z362" s="37">
        <f>Z363+Z364+Z365+Z366+Z367+Z368+Z369+Z370+Z371+Z372+Z373+Z374+Z375</f>
        <v>470000</v>
      </c>
    </row>
    <row r="363" spans="1:26">
      <c r="A363" s="19"/>
      <c r="B363" s="155" t="s">
        <v>319</v>
      </c>
      <c r="C363" s="64" t="s">
        <v>39</v>
      </c>
      <c r="D363" s="23"/>
      <c r="E363" s="76"/>
      <c r="F363" s="127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121"/>
      <c r="R363" s="121"/>
      <c r="S363" s="121"/>
      <c r="T363" s="121"/>
      <c r="U363" s="121"/>
      <c r="V363" s="121"/>
      <c r="W363" s="121"/>
      <c r="X363" s="93"/>
      <c r="Y363" s="103">
        <v>55000</v>
      </c>
      <c r="Z363" s="43">
        <f>Y363</f>
        <v>55000</v>
      </c>
    </row>
    <row r="364" spans="1:26" ht="16.5">
      <c r="A364" s="19"/>
      <c r="B364" s="155" t="s">
        <v>334</v>
      </c>
      <c r="C364" s="64"/>
      <c r="D364" s="23"/>
      <c r="E364" s="76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121"/>
      <c r="R364" s="121"/>
      <c r="S364" s="121"/>
      <c r="T364" s="121"/>
      <c r="U364" s="121"/>
      <c r="V364" s="121"/>
      <c r="W364" s="121"/>
      <c r="X364" s="93"/>
      <c r="Y364" s="159">
        <v>35000</v>
      </c>
      <c r="Z364" s="43">
        <f t="shared" ref="Z364:Z367" si="19">Y364</f>
        <v>35000</v>
      </c>
    </row>
    <row r="365" spans="1:26" ht="16.5">
      <c r="A365" s="19"/>
      <c r="B365" s="155" t="s">
        <v>335</v>
      </c>
      <c r="C365" s="101"/>
      <c r="D365" s="23"/>
      <c r="E365" s="76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121"/>
      <c r="R365" s="121"/>
      <c r="S365" s="121"/>
      <c r="T365" s="121"/>
      <c r="U365" s="121"/>
      <c r="V365" s="121"/>
      <c r="W365" s="121"/>
      <c r="X365" s="92"/>
      <c r="Y365" s="135">
        <v>36606</v>
      </c>
      <c r="Z365" s="119">
        <f t="shared" si="19"/>
        <v>36606</v>
      </c>
    </row>
    <row r="366" spans="1:26">
      <c r="A366" s="19"/>
      <c r="B366" s="155" t="s">
        <v>336</v>
      </c>
      <c r="C366" s="64"/>
      <c r="D366" s="23"/>
      <c r="E366" s="76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121"/>
      <c r="R366" s="121"/>
      <c r="S366" s="121"/>
      <c r="T366" s="121"/>
      <c r="U366" s="121"/>
      <c r="V366" s="121"/>
      <c r="W366" s="121"/>
      <c r="X366" s="93"/>
      <c r="Y366" s="103">
        <v>25000</v>
      </c>
      <c r="Z366" s="43">
        <f t="shared" si="19"/>
        <v>25000</v>
      </c>
    </row>
    <row r="367" spans="1:26" ht="16.5">
      <c r="A367" s="19"/>
      <c r="B367" s="155" t="s">
        <v>337</v>
      </c>
      <c r="C367" s="64"/>
      <c r="D367" s="23"/>
      <c r="E367" s="76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121"/>
      <c r="R367" s="121"/>
      <c r="S367" s="121"/>
      <c r="T367" s="121"/>
      <c r="U367" s="121"/>
      <c r="V367" s="121"/>
      <c r="W367" s="121"/>
      <c r="X367" s="93"/>
      <c r="Y367" s="103">
        <v>25000</v>
      </c>
      <c r="Z367" s="43">
        <f t="shared" si="19"/>
        <v>25000</v>
      </c>
    </row>
    <row r="368" spans="1:26" ht="24.75">
      <c r="A368" s="19"/>
      <c r="B368" s="155" t="s">
        <v>338</v>
      </c>
      <c r="C368" s="64"/>
      <c r="D368" s="23"/>
      <c r="E368" s="76"/>
      <c r="F368" s="127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121"/>
      <c r="R368" s="121"/>
      <c r="S368" s="121"/>
      <c r="T368" s="121"/>
      <c r="U368" s="121"/>
      <c r="V368" s="121"/>
      <c r="W368" s="121"/>
      <c r="X368" s="93"/>
      <c r="Y368" s="34">
        <v>25000</v>
      </c>
      <c r="Z368" s="43">
        <f>Y368</f>
        <v>25000</v>
      </c>
    </row>
    <row r="369" spans="1:26" ht="16.5">
      <c r="A369" s="19"/>
      <c r="B369" s="155" t="s">
        <v>339</v>
      </c>
      <c r="C369" s="6"/>
      <c r="D369" s="23"/>
      <c r="E369" s="76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27"/>
      <c r="R369" s="27"/>
      <c r="S369" s="27"/>
      <c r="T369" s="27"/>
      <c r="U369" s="27"/>
      <c r="V369" s="27"/>
      <c r="W369" s="27"/>
      <c r="X369" s="28"/>
      <c r="Y369" s="34">
        <v>45000</v>
      </c>
      <c r="Z369" s="43">
        <f t="shared" ref="Z369:Z375" si="20">Y369</f>
        <v>45000</v>
      </c>
    </row>
    <row r="370" spans="1:26" ht="16.5">
      <c r="A370" s="19"/>
      <c r="B370" s="155" t="s">
        <v>340</v>
      </c>
      <c r="C370" s="6"/>
      <c r="D370" s="23"/>
      <c r="E370" s="76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27"/>
      <c r="R370" s="27"/>
      <c r="S370" s="27"/>
      <c r="T370" s="27"/>
      <c r="U370" s="27"/>
      <c r="V370" s="27"/>
      <c r="W370" s="27"/>
      <c r="X370" s="28"/>
      <c r="Y370" s="34">
        <v>35000</v>
      </c>
      <c r="Z370" s="43">
        <f t="shared" si="20"/>
        <v>35000</v>
      </c>
    </row>
    <row r="371" spans="1:26" ht="16.5">
      <c r="A371" s="19"/>
      <c r="B371" s="155" t="s">
        <v>341</v>
      </c>
      <c r="C371" s="6"/>
      <c r="D371" s="23"/>
      <c r="E371" s="76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27"/>
      <c r="R371" s="27"/>
      <c r="S371" s="27"/>
      <c r="T371" s="27"/>
      <c r="U371" s="27"/>
      <c r="V371" s="27"/>
      <c r="W371" s="27"/>
      <c r="X371" s="28"/>
      <c r="Y371" s="34">
        <v>48394</v>
      </c>
      <c r="Z371" s="43">
        <f t="shared" si="20"/>
        <v>48394</v>
      </c>
    </row>
    <row r="372" spans="1:26">
      <c r="A372" s="19"/>
      <c r="B372" s="155" t="s">
        <v>342</v>
      </c>
      <c r="C372" s="6"/>
      <c r="D372" s="23"/>
      <c r="E372" s="76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27"/>
      <c r="Q372" s="27"/>
      <c r="R372" s="27"/>
      <c r="S372" s="27"/>
      <c r="T372" s="27"/>
      <c r="U372" s="27"/>
      <c r="V372" s="27"/>
      <c r="W372" s="27"/>
      <c r="X372" s="28"/>
      <c r="Y372" s="34">
        <v>35000</v>
      </c>
      <c r="Z372" s="43">
        <f t="shared" si="20"/>
        <v>35000</v>
      </c>
    </row>
    <row r="373" spans="1:26" ht="16.5">
      <c r="A373" s="19"/>
      <c r="B373" s="156" t="s">
        <v>343</v>
      </c>
      <c r="C373" s="6"/>
      <c r="D373" s="23"/>
      <c r="E373" s="76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27"/>
      <c r="Q373" s="27"/>
      <c r="R373" s="27"/>
      <c r="S373" s="27"/>
      <c r="T373" s="27"/>
      <c r="U373" s="27"/>
      <c r="V373" s="27"/>
      <c r="W373" s="27"/>
      <c r="X373" s="28"/>
      <c r="Y373" s="34">
        <v>35000</v>
      </c>
      <c r="Z373" s="43">
        <f t="shared" si="20"/>
        <v>35000</v>
      </c>
    </row>
    <row r="374" spans="1:26">
      <c r="A374" s="19"/>
      <c r="B374" s="156" t="s">
        <v>344</v>
      </c>
      <c r="C374" s="6"/>
      <c r="D374" s="23"/>
      <c r="E374" s="76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27"/>
      <c r="Q374" s="27"/>
      <c r="R374" s="27"/>
      <c r="S374" s="27"/>
      <c r="T374" s="27"/>
      <c r="U374" s="27"/>
      <c r="V374" s="27"/>
      <c r="W374" s="27"/>
      <c r="X374" s="28"/>
      <c r="Y374" s="34">
        <v>35000</v>
      </c>
      <c r="Z374" s="43">
        <f t="shared" si="20"/>
        <v>35000</v>
      </c>
    </row>
    <row r="375" spans="1:26">
      <c r="A375" s="19"/>
      <c r="B375" s="155" t="s">
        <v>345</v>
      </c>
      <c r="C375" s="6"/>
      <c r="D375" s="23"/>
      <c r="E375" s="76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27"/>
      <c r="Q375" s="27"/>
      <c r="R375" s="27"/>
      <c r="S375" s="27"/>
      <c r="T375" s="27"/>
      <c r="U375" s="27"/>
      <c r="V375" s="27"/>
      <c r="W375" s="27"/>
      <c r="X375" s="28"/>
      <c r="Y375" s="34">
        <v>35000</v>
      </c>
      <c r="Z375" s="43">
        <f t="shared" si="20"/>
        <v>35000</v>
      </c>
    </row>
    <row r="376" spans="1:26">
      <c r="A376" s="19"/>
      <c r="B376" s="52" t="s">
        <v>377</v>
      </c>
      <c r="C376" s="107" t="s">
        <v>415</v>
      </c>
      <c r="D376" s="12">
        <v>35251</v>
      </c>
      <c r="E376" s="11">
        <v>2134</v>
      </c>
      <c r="F376" s="67">
        <v>42128</v>
      </c>
      <c r="G376" s="67">
        <v>42132</v>
      </c>
      <c r="H376" s="67">
        <v>42135</v>
      </c>
      <c r="I376" s="67">
        <v>42139</v>
      </c>
      <c r="J376" s="67">
        <v>42142</v>
      </c>
      <c r="K376" s="67">
        <v>42146</v>
      </c>
      <c r="L376" s="67" t="s">
        <v>399</v>
      </c>
      <c r="M376" s="67">
        <v>42153</v>
      </c>
      <c r="N376" s="67">
        <v>42156</v>
      </c>
      <c r="O376" s="67">
        <v>42160</v>
      </c>
      <c r="P376" s="68">
        <v>42163</v>
      </c>
      <c r="Q376" s="68">
        <v>42167</v>
      </c>
      <c r="R376" s="68">
        <v>42170</v>
      </c>
      <c r="S376" s="68" t="s">
        <v>400</v>
      </c>
      <c r="T376" s="68">
        <v>42172</v>
      </c>
      <c r="U376" s="68">
        <v>42173</v>
      </c>
      <c r="V376" s="68">
        <v>42174</v>
      </c>
      <c r="W376" s="68">
        <v>42181</v>
      </c>
      <c r="X376" s="20"/>
      <c r="Y376" s="36">
        <f>Y377+Y378+Y379+Y380+Y381+Y382+Y383+Y384+Y385+Y386+Y387+Y388+Y389+Y390+Y391+Y392+Y393+Y394+Y395+Y396+Y397+Y398+Y399+Y400+Y401+Y402</f>
        <v>470000</v>
      </c>
      <c r="Z376" s="49">
        <f>Z377+Z378+Z379+Z380+Z381+Z382+Z383+Z384+Z385+Z386+Z387+Z388+Z389+Z390+Z391+Z392+Z393+Z394+Z395+Z396+Z397+Z398+Z399+Z400+Z401+Z402</f>
        <v>470000</v>
      </c>
    </row>
    <row r="377" spans="1:26" ht="16.5">
      <c r="A377" s="19"/>
      <c r="B377" s="155" t="s">
        <v>297</v>
      </c>
      <c r="C377" s="6" t="s">
        <v>39</v>
      </c>
      <c r="D377" s="23"/>
      <c r="E377" s="267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27"/>
      <c r="R377" s="27"/>
      <c r="S377" s="27"/>
      <c r="T377" s="27"/>
      <c r="U377" s="27"/>
      <c r="V377" s="27"/>
      <c r="W377" s="27"/>
      <c r="X377" s="28"/>
      <c r="Y377" s="103">
        <v>38261</v>
      </c>
      <c r="Z377" s="43">
        <f t="shared" ref="Z377:Z402" si="21">Y377</f>
        <v>38261</v>
      </c>
    </row>
    <row r="378" spans="1:26">
      <c r="A378" s="19"/>
      <c r="B378" s="155" t="s">
        <v>300</v>
      </c>
      <c r="C378" s="6"/>
      <c r="D378" s="23"/>
      <c r="E378" s="267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27"/>
      <c r="R378" s="27"/>
      <c r="S378" s="27"/>
      <c r="T378" s="27"/>
      <c r="U378" s="27"/>
      <c r="V378" s="27"/>
      <c r="W378" s="27"/>
      <c r="X378" s="28"/>
      <c r="Y378" s="103">
        <v>12090</v>
      </c>
      <c r="Z378" s="43">
        <f t="shared" si="21"/>
        <v>12090</v>
      </c>
    </row>
    <row r="379" spans="1:26">
      <c r="A379" s="19"/>
      <c r="B379" s="155" t="s">
        <v>302</v>
      </c>
      <c r="C379" s="6"/>
      <c r="D379" s="23"/>
      <c r="E379" s="267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27"/>
      <c r="R379" s="27"/>
      <c r="S379" s="27"/>
      <c r="T379" s="27"/>
      <c r="U379" s="27"/>
      <c r="V379" s="27"/>
      <c r="W379" s="27"/>
      <c r="X379" s="28"/>
      <c r="Y379" s="103">
        <v>34980</v>
      </c>
      <c r="Z379" s="43">
        <f t="shared" si="21"/>
        <v>34980</v>
      </c>
    </row>
    <row r="380" spans="1:26" ht="16.5">
      <c r="A380" s="19"/>
      <c r="B380" s="155" t="s">
        <v>421</v>
      </c>
      <c r="C380" s="6"/>
      <c r="D380" s="23"/>
      <c r="E380" s="267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27"/>
      <c r="R380" s="27"/>
      <c r="S380" s="27"/>
      <c r="T380" s="27"/>
      <c r="U380" s="27"/>
      <c r="V380" s="27"/>
      <c r="W380" s="27"/>
      <c r="X380" s="28"/>
      <c r="Y380" s="103">
        <v>35508</v>
      </c>
      <c r="Z380" s="43">
        <f t="shared" si="21"/>
        <v>35508</v>
      </c>
    </row>
    <row r="381" spans="1:26">
      <c r="A381" s="19"/>
      <c r="B381" s="155" t="s">
        <v>307</v>
      </c>
      <c r="C381" s="6"/>
      <c r="D381" s="23"/>
      <c r="E381" s="76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27"/>
      <c r="R381" s="27"/>
      <c r="S381" s="27"/>
      <c r="T381" s="27"/>
      <c r="U381" s="27"/>
      <c r="V381" s="27"/>
      <c r="W381" s="27"/>
      <c r="X381" s="28"/>
      <c r="Y381" s="103">
        <v>20170</v>
      </c>
      <c r="Z381" s="43">
        <f t="shared" si="21"/>
        <v>20170</v>
      </c>
    </row>
    <row r="382" spans="1:26" ht="16.5">
      <c r="A382" s="19"/>
      <c r="B382" s="155" t="s">
        <v>308</v>
      </c>
      <c r="C382" s="6"/>
      <c r="D382" s="23"/>
      <c r="E382" s="76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27"/>
      <c r="R382" s="27"/>
      <c r="S382" s="27"/>
      <c r="T382" s="27"/>
      <c r="U382" s="27"/>
      <c r="V382" s="27"/>
      <c r="W382" s="27"/>
      <c r="X382" s="28"/>
      <c r="Y382" s="103">
        <v>30000</v>
      </c>
      <c r="Z382" s="43">
        <f t="shared" si="21"/>
        <v>30000</v>
      </c>
    </row>
    <row r="383" spans="1:26" ht="16.5">
      <c r="A383" s="19"/>
      <c r="B383" s="155" t="s">
        <v>312</v>
      </c>
      <c r="C383" s="6"/>
      <c r="D383" s="23"/>
      <c r="E383" s="76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27"/>
      <c r="R383" s="27"/>
      <c r="S383" s="27"/>
      <c r="T383" s="27"/>
      <c r="U383" s="27"/>
      <c r="V383" s="27"/>
      <c r="W383" s="27"/>
      <c r="X383" s="28"/>
      <c r="Y383" s="103">
        <v>30000</v>
      </c>
      <c r="Z383" s="43">
        <f t="shared" si="21"/>
        <v>30000</v>
      </c>
    </row>
    <row r="384" spans="1:26">
      <c r="A384" s="19"/>
      <c r="B384" s="155" t="s">
        <v>291</v>
      </c>
      <c r="C384" s="6"/>
      <c r="D384" s="23"/>
      <c r="E384" s="76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27"/>
      <c r="R384" s="27"/>
      <c r="S384" s="27"/>
      <c r="T384" s="27"/>
      <c r="U384" s="27"/>
      <c r="V384" s="27"/>
      <c r="W384" s="27"/>
      <c r="X384" s="28"/>
      <c r="Y384" s="103">
        <v>5900</v>
      </c>
      <c r="Z384" s="43">
        <f t="shared" si="21"/>
        <v>5900</v>
      </c>
    </row>
    <row r="385" spans="1:26" ht="16.5">
      <c r="A385" s="19"/>
      <c r="B385" s="155" t="s">
        <v>422</v>
      </c>
      <c r="C385" s="6"/>
      <c r="D385" s="23"/>
      <c r="E385" s="76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27"/>
      <c r="R385" s="27"/>
      <c r="S385" s="27"/>
      <c r="T385" s="27"/>
      <c r="U385" s="27"/>
      <c r="V385" s="27"/>
      <c r="W385" s="27"/>
      <c r="X385" s="28"/>
      <c r="Y385" s="103">
        <v>5900</v>
      </c>
      <c r="Z385" s="43">
        <f t="shared" si="21"/>
        <v>5900</v>
      </c>
    </row>
    <row r="386" spans="1:26">
      <c r="A386" s="19"/>
      <c r="B386" s="155" t="s">
        <v>423</v>
      </c>
      <c r="C386" s="6"/>
      <c r="D386" s="23"/>
      <c r="E386" s="76"/>
      <c r="F386" s="63"/>
      <c r="G386" s="63"/>
      <c r="H386" s="63"/>
      <c r="I386" s="63"/>
      <c r="J386" s="63"/>
      <c r="K386" s="63"/>
      <c r="L386" s="63"/>
      <c r="M386" s="63"/>
      <c r="N386" s="70"/>
      <c r="O386" s="63"/>
      <c r="P386" s="63"/>
      <c r="Q386" s="27"/>
      <c r="R386" s="27"/>
      <c r="S386" s="27"/>
      <c r="T386" s="27"/>
      <c r="U386" s="27"/>
      <c r="V386" s="27"/>
      <c r="W386" s="27"/>
      <c r="X386" s="28"/>
      <c r="Y386" s="103">
        <v>30000</v>
      </c>
      <c r="Z386" s="43">
        <f t="shared" si="21"/>
        <v>30000</v>
      </c>
    </row>
    <row r="387" spans="1:26">
      <c r="A387" s="19"/>
      <c r="B387" s="155" t="s">
        <v>319</v>
      </c>
      <c r="C387" s="6"/>
      <c r="D387" s="23"/>
      <c r="E387" s="76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27"/>
      <c r="R387" s="27"/>
      <c r="S387" s="27"/>
      <c r="T387" s="27"/>
      <c r="U387" s="27"/>
      <c r="V387" s="27"/>
      <c r="W387" s="27"/>
      <c r="X387" s="28"/>
      <c r="Y387" s="103">
        <v>5950</v>
      </c>
      <c r="Z387" s="43">
        <f t="shared" si="21"/>
        <v>5950</v>
      </c>
    </row>
    <row r="388" spans="1:26" ht="24.75">
      <c r="A388" s="160"/>
      <c r="B388" s="161" t="s">
        <v>305</v>
      </c>
      <c r="C388" s="6"/>
      <c r="D388" s="101"/>
      <c r="E388" s="158"/>
      <c r="F388" s="117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27"/>
      <c r="R388" s="27"/>
      <c r="S388" s="27"/>
      <c r="T388" s="27"/>
      <c r="U388" s="27"/>
      <c r="V388" s="27"/>
      <c r="W388" s="27"/>
      <c r="X388" s="28"/>
      <c r="Y388" s="103">
        <v>17490</v>
      </c>
      <c r="Z388" s="43">
        <f t="shared" si="21"/>
        <v>17490</v>
      </c>
    </row>
    <row r="389" spans="1:26" ht="16.5">
      <c r="A389" s="19"/>
      <c r="B389" s="155" t="s">
        <v>424</v>
      </c>
      <c r="C389" s="57"/>
      <c r="D389" s="23"/>
      <c r="E389" s="76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27"/>
      <c r="R389" s="27"/>
      <c r="S389" s="27"/>
      <c r="T389" s="27"/>
      <c r="U389" s="27"/>
      <c r="V389" s="27"/>
      <c r="W389" s="27"/>
      <c r="X389" s="28"/>
      <c r="Y389" s="103">
        <v>23320</v>
      </c>
      <c r="Z389" s="43">
        <f t="shared" si="21"/>
        <v>23320</v>
      </c>
    </row>
    <row r="390" spans="1:26" ht="16.5">
      <c r="A390" s="19"/>
      <c r="B390" s="155" t="s">
        <v>425</v>
      </c>
      <c r="C390" s="57"/>
      <c r="D390" s="23"/>
      <c r="E390" s="76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27"/>
      <c r="R390" s="27"/>
      <c r="S390" s="27"/>
      <c r="T390" s="27"/>
      <c r="U390" s="27"/>
      <c r="V390" s="27"/>
      <c r="W390" s="27"/>
      <c r="X390" s="28"/>
      <c r="Y390" s="103">
        <v>5830</v>
      </c>
      <c r="Z390" s="43">
        <f t="shared" si="21"/>
        <v>5830</v>
      </c>
    </row>
    <row r="391" spans="1:26">
      <c r="A391" s="19"/>
      <c r="B391" s="155" t="s">
        <v>426</v>
      </c>
      <c r="C391" s="57"/>
      <c r="D391" s="23"/>
      <c r="E391" s="76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27"/>
      <c r="R391" s="27"/>
      <c r="S391" s="27"/>
      <c r="T391" s="27"/>
      <c r="U391" s="27"/>
      <c r="V391" s="27"/>
      <c r="W391" s="27"/>
      <c r="X391" s="28"/>
      <c r="Y391" s="103">
        <v>18400</v>
      </c>
      <c r="Z391" s="43">
        <f t="shared" si="21"/>
        <v>18400</v>
      </c>
    </row>
    <row r="392" spans="1:26" ht="16.5">
      <c r="A392" s="19"/>
      <c r="B392" s="155" t="s">
        <v>321</v>
      </c>
      <c r="C392" s="57"/>
      <c r="D392" s="23"/>
      <c r="E392" s="76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27"/>
      <c r="R392" s="27"/>
      <c r="S392" s="27"/>
      <c r="T392" s="27"/>
      <c r="U392" s="27"/>
      <c r="V392" s="27"/>
      <c r="W392" s="27"/>
      <c r="X392" s="28"/>
      <c r="Y392" s="103">
        <v>16500</v>
      </c>
      <c r="Z392" s="43">
        <f t="shared" si="21"/>
        <v>16500</v>
      </c>
    </row>
    <row r="393" spans="1:26" ht="16.5">
      <c r="A393" s="19"/>
      <c r="B393" s="155" t="s">
        <v>322</v>
      </c>
      <c r="C393" s="57"/>
      <c r="D393" s="23"/>
      <c r="E393" s="76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27"/>
      <c r="R393" s="27"/>
      <c r="S393" s="27"/>
      <c r="T393" s="27"/>
      <c r="U393" s="27"/>
      <c r="V393" s="27"/>
      <c r="W393" s="27"/>
      <c r="X393" s="28"/>
      <c r="Y393" s="103">
        <v>5897</v>
      </c>
      <c r="Z393" s="43">
        <f t="shared" si="21"/>
        <v>5897</v>
      </c>
    </row>
    <row r="394" spans="1:26" ht="16.5">
      <c r="A394" s="19"/>
      <c r="B394" s="155" t="s">
        <v>323</v>
      </c>
      <c r="C394" s="57"/>
      <c r="D394" s="23"/>
      <c r="E394" s="76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27"/>
      <c r="R394" s="27"/>
      <c r="S394" s="27"/>
      <c r="T394" s="27"/>
      <c r="U394" s="27"/>
      <c r="V394" s="27"/>
      <c r="W394" s="27"/>
      <c r="X394" s="28"/>
      <c r="Y394" s="103">
        <v>5900</v>
      </c>
      <c r="Z394" s="43">
        <f t="shared" si="21"/>
        <v>5900</v>
      </c>
    </row>
    <row r="395" spans="1:26" ht="16.5">
      <c r="A395" s="19"/>
      <c r="B395" s="155" t="s">
        <v>324</v>
      </c>
      <c r="C395" s="57"/>
      <c r="D395" s="23"/>
      <c r="E395" s="76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27"/>
      <c r="R395" s="27"/>
      <c r="S395" s="27"/>
      <c r="T395" s="27"/>
      <c r="U395" s="27"/>
      <c r="V395" s="27"/>
      <c r="W395" s="27"/>
      <c r="X395" s="28"/>
      <c r="Y395" s="103">
        <v>4600</v>
      </c>
      <c r="Z395" s="43">
        <f t="shared" si="21"/>
        <v>4600</v>
      </c>
    </row>
    <row r="396" spans="1:26" ht="24.75">
      <c r="A396" s="19"/>
      <c r="B396" s="155" t="s">
        <v>427</v>
      </c>
      <c r="C396" s="57"/>
      <c r="D396" s="23"/>
      <c r="E396" s="76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27"/>
      <c r="R396" s="27"/>
      <c r="S396" s="27"/>
      <c r="T396" s="27"/>
      <c r="U396" s="27"/>
      <c r="V396" s="27"/>
      <c r="W396" s="27"/>
      <c r="X396" s="28"/>
      <c r="Y396" s="103">
        <v>23200</v>
      </c>
      <c r="Z396" s="43">
        <f t="shared" si="21"/>
        <v>23200</v>
      </c>
    </row>
    <row r="397" spans="1:26" ht="16.5">
      <c r="A397" s="19"/>
      <c r="B397" s="155" t="s">
        <v>428</v>
      </c>
      <c r="C397" s="57"/>
      <c r="D397" s="23"/>
      <c r="E397" s="76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27"/>
      <c r="R397" s="27"/>
      <c r="S397" s="27"/>
      <c r="T397" s="27"/>
      <c r="U397" s="27"/>
      <c r="V397" s="27"/>
      <c r="W397" s="27"/>
      <c r="X397" s="28"/>
      <c r="Y397" s="103">
        <v>23400</v>
      </c>
      <c r="Z397" s="43">
        <f t="shared" si="21"/>
        <v>23400</v>
      </c>
    </row>
    <row r="398" spans="1:26" ht="16.5">
      <c r="A398" s="19"/>
      <c r="B398" s="155" t="s">
        <v>429</v>
      </c>
      <c r="C398" s="57"/>
      <c r="D398" s="23"/>
      <c r="E398" s="76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27"/>
      <c r="R398" s="27"/>
      <c r="S398" s="27"/>
      <c r="T398" s="27"/>
      <c r="U398" s="27"/>
      <c r="V398" s="27"/>
      <c r="W398" s="27"/>
      <c r="X398" s="28"/>
      <c r="Y398" s="103">
        <v>35000</v>
      </c>
      <c r="Z398" s="43">
        <f t="shared" si="21"/>
        <v>35000</v>
      </c>
    </row>
    <row r="399" spans="1:26">
      <c r="A399" s="19"/>
      <c r="B399" s="155" t="s">
        <v>430</v>
      </c>
      <c r="C399" s="57"/>
      <c r="D399" s="23"/>
      <c r="E399" s="76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27"/>
      <c r="R399" s="27"/>
      <c r="S399" s="27"/>
      <c r="T399" s="27"/>
      <c r="U399" s="27"/>
      <c r="V399" s="27"/>
      <c r="W399" s="27"/>
      <c r="X399" s="28"/>
      <c r="Y399" s="103">
        <v>30000</v>
      </c>
      <c r="Z399" s="43">
        <f t="shared" si="21"/>
        <v>30000</v>
      </c>
    </row>
    <row r="400" spans="1:26">
      <c r="A400" s="19"/>
      <c r="B400" s="155" t="s">
        <v>431</v>
      </c>
      <c r="C400" s="57"/>
      <c r="D400" s="23"/>
      <c r="E400" s="76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27"/>
      <c r="R400" s="27"/>
      <c r="S400" s="27"/>
      <c r="T400" s="27"/>
      <c r="U400" s="27"/>
      <c r="V400" s="27"/>
      <c r="W400" s="27"/>
      <c r="X400" s="28"/>
      <c r="Y400" s="103">
        <v>7600</v>
      </c>
      <c r="Z400" s="43">
        <f t="shared" si="21"/>
        <v>7600</v>
      </c>
    </row>
    <row r="401" spans="1:26">
      <c r="A401" s="19"/>
      <c r="B401" s="155" t="s">
        <v>433</v>
      </c>
      <c r="C401" s="57"/>
      <c r="D401" s="23"/>
      <c r="E401" s="76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27"/>
      <c r="R401" s="27"/>
      <c r="S401" s="27"/>
      <c r="T401" s="27"/>
      <c r="U401" s="27"/>
      <c r="V401" s="27"/>
      <c r="W401" s="27"/>
      <c r="X401" s="28"/>
      <c r="Y401" s="103">
        <v>3060</v>
      </c>
      <c r="Z401" s="43">
        <f t="shared" si="21"/>
        <v>3060</v>
      </c>
    </row>
    <row r="402" spans="1:26">
      <c r="A402" s="19"/>
      <c r="B402" s="155" t="s">
        <v>432</v>
      </c>
      <c r="C402" s="57"/>
      <c r="D402" s="23"/>
      <c r="E402" s="76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27"/>
      <c r="R402" s="27"/>
      <c r="S402" s="27"/>
      <c r="T402" s="27"/>
      <c r="U402" s="27"/>
      <c r="V402" s="27"/>
      <c r="W402" s="27"/>
      <c r="X402" s="28"/>
      <c r="Y402" s="103">
        <v>1044</v>
      </c>
      <c r="Z402" s="43">
        <f t="shared" si="21"/>
        <v>1044</v>
      </c>
    </row>
    <row r="403" spans="1:26">
      <c r="A403" s="19"/>
      <c r="B403" s="52" t="s">
        <v>377</v>
      </c>
      <c r="C403" s="107" t="s">
        <v>417</v>
      </c>
      <c r="D403" s="12">
        <v>35251</v>
      </c>
      <c r="E403" s="11">
        <v>2135</v>
      </c>
      <c r="F403" s="67">
        <v>42128</v>
      </c>
      <c r="G403" s="67">
        <v>42132</v>
      </c>
      <c r="H403" s="67">
        <v>42135</v>
      </c>
      <c r="I403" s="67">
        <v>42139</v>
      </c>
      <c r="J403" s="67">
        <v>42142</v>
      </c>
      <c r="K403" s="67">
        <v>42146</v>
      </c>
      <c r="L403" s="67" t="s">
        <v>399</v>
      </c>
      <c r="M403" s="67">
        <v>42153</v>
      </c>
      <c r="N403" s="67">
        <v>42156</v>
      </c>
      <c r="O403" s="67">
        <v>42160</v>
      </c>
      <c r="P403" s="68">
        <v>42163</v>
      </c>
      <c r="Q403" s="68">
        <v>42167</v>
      </c>
      <c r="R403" s="68">
        <v>42170</v>
      </c>
      <c r="S403" s="68" t="s">
        <v>400</v>
      </c>
      <c r="T403" s="68">
        <v>42172</v>
      </c>
      <c r="U403" s="68">
        <v>42173</v>
      </c>
      <c r="V403" s="68">
        <v>42174</v>
      </c>
      <c r="W403" s="68">
        <v>42181</v>
      </c>
      <c r="X403" s="20"/>
      <c r="Y403" s="36">
        <f>Y404+Y405+Y406+Y407+Y408+Y409+Y410+Y411+Y412+Y413+Y414+Y415+Y416+Y417+Y418+Y419+Y420+Y421+Y422</f>
        <v>470000</v>
      </c>
      <c r="Z403" s="49">
        <f>Z404+Z405+Z406+Z407+Z408+Z409+Z410+Z411+Z412+Z413+Z414+Z415+Z416+Z417+Z418+Z419+Z420+Z421+Z422</f>
        <v>470000</v>
      </c>
    </row>
    <row r="404" spans="1:26" ht="16.5">
      <c r="A404" s="19"/>
      <c r="B404" s="155" t="s">
        <v>434</v>
      </c>
      <c r="C404" s="57" t="s">
        <v>39</v>
      </c>
      <c r="D404" s="23"/>
      <c r="E404" s="76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27"/>
      <c r="R404" s="27"/>
      <c r="S404" s="27"/>
      <c r="T404" s="27"/>
      <c r="U404" s="27"/>
      <c r="V404" s="27"/>
      <c r="W404" s="27"/>
      <c r="X404" s="28"/>
      <c r="Y404" s="103">
        <v>30000</v>
      </c>
      <c r="Z404" s="43">
        <f>Y404</f>
        <v>30000</v>
      </c>
    </row>
    <row r="405" spans="1:26">
      <c r="A405" s="19"/>
      <c r="B405" s="155" t="s">
        <v>435</v>
      </c>
      <c r="C405" s="57"/>
      <c r="D405" s="23"/>
      <c r="E405" s="76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27"/>
      <c r="R405" s="27"/>
      <c r="S405" s="27"/>
      <c r="T405" s="27"/>
      <c r="U405" s="27"/>
      <c r="V405" s="27"/>
      <c r="W405" s="27"/>
      <c r="X405" s="28"/>
      <c r="Y405" s="103">
        <v>12000</v>
      </c>
      <c r="Z405" s="43">
        <f>Y405</f>
        <v>12000</v>
      </c>
    </row>
    <row r="406" spans="1:26" ht="24.75">
      <c r="A406" s="19"/>
      <c r="B406" s="155" t="s">
        <v>436</v>
      </c>
      <c r="C406" s="57"/>
      <c r="D406" s="23"/>
      <c r="E406" s="76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27"/>
      <c r="R406" s="27"/>
      <c r="S406" s="27"/>
      <c r="T406" s="27"/>
      <c r="U406" s="27"/>
      <c r="V406" s="27"/>
      <c r="W406" s="27"/>
      <c r="X406" s="28"/>
      <c r="Y406" s="103">
        <v>12000</v>
      </c>
      <c r="Z406" s="43">
        <f t="shared" ref="Z406:Z422" si="22">Y406</f>
        <v>12000</v>
      </c>
    </row>
    <row r="407" spans="1:26">
      <c r="A407" s="19"/>
      <c r="B407" s="155" t="s">
        <v>294</v>
      </c>
      <c r="C407" s="57"/>
      <c r="D407" s="23"/>
      <c r="E407" s="76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27"/>
      <c r="R407" s="27"/>
      <c r="S407" s="27"/>
      <c r="T407" s="27"/>
      <c r="U407" s="27"/>
      <c r="V407" s="27"/>
      <c r="W407" s="27"/>
      <c r="X407" s="28"/>
      <c r="Y407" s="103">
        <v>30000</v>
      </c>
      <c r="Z407" s="43">
        <f t="shared" si="22"/>
        <v>30000</v>
      </c>
    </row>
    <row r="408" spans="1:26" ht="24.75">
      <c r="A408" s="19"/>
      <c r="B408" s="155" t="s">
        <v>437</v>
      </c>
      <c r="C408" s="57"/>
      <c r="D408" s="23"/>
      <c r="E408" s="76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27"/>
      <c r="R408" s="27"/>
      <c r="S408" s="27"/>
      <c r="T408" s="27"/>
      <c r="U408" s="27"/>
      <c r="V408" s="27"/>
      <c r="W408" s="27"/>
      <c r="X408" s="28"/>
      <c r="Y408" s="103">
        <v>30000</v>
      </c>
      <c r="Z408" s="43">
        <f t="shared" si="22"/>
        <v>30000</v>
      </c>
    </row>
    <row r="409" spans="1:26" ht="16.5">
      <c r="A409" s="19"/>
      <c r="B409" s="155" t="s">
        <v>438</v>
      </c>
      <c r="C409" s="57"/>
      <c r="D409" s="23"/>
      <c r="E409" s="76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27"/>
      <c r="R409" s="27"/>
      <c r="S409" s="27"/>
      <c r="T409" s="27"/>
      <c r="U409" s="27"/>
      <c r="V409" s="27"/>
      <c r="W409" s="27"/>
      <c r="X409" s="28"/>
      <c r="Y409" s="103">
        <v>20120</v>
      </c>
      <c r="Z409" s="43">
        <f t="shared" si="22"/>
        <v>20120</v>
      </c>
    </row>
    <row r="410" spans="1:26" ht="16.5">
      <c r="A410" s="19"/>
      <c r="B410" s="155" t="s">
        <v>296</v>
      </c>
      <c r="C410" s="57"/>
      <c r="D410" s="23"/>
      <c r="E410" s="76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27"/>
      <c r="R410" s="27"/>
      <c r="S410" s="27"/>
      <c r="T410" s="27"/>
      <c r="U410" s="27"/>
      <c r="V410" s="27"/>
      <c r="W410" s="27"/>
      <c r="X410" s="28"/>
      <c r="Y410" s="103">
        <v>30000</v>
      </c>
      <c r="Z410" s="43">
        <f t="shared" si="22"/>
        <v>30000</v>
      </c>
    </row>
    <row r="411" spans="1:26" ht="16.5">
      <c r="A411" s="19"/>
      <c r="B411" s="155" t="s">
        <v>439</v>
      </c>
      <c r="C411" s="57"/>
      <c r="D411" s="23"/>
      <c r="E411" s="76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27"/>
      <c r="R411" s="27"/>
      <c r="S411" s="27"/>
      <c r="T411" s="27"/>
      <c r="U411" s="27"/>
      <c r="V411" s="27"/>
      <c r="W411" s="27"/>
      <c r="X411" s="28"/>
      <c r="Y411" s="103">
        <v>30000</v>
      </c>
      <c r="Z411" s="43">
        <f t="shared" si="22"/>
        <v>30000</v>
      </c>
    </row>
    <row r="412" spans="1:26">
      <c r="A412" s="19"/>
      <c r="B412" s="155" t="s">
        <v>440</v>
      </c>
      <c r="C412" s="57"/>
      <c r="D412" s="23"/>
      <c r="E412" s="76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27"/>
      <c r="R412" s="27"/>
      <c r="S412" s="27"/>
      <c r="T412" s="27"/>
      <c r="U412" s="27"/>
      <c r="V412" s="27"/>
      <c r="W412" s="27"/>
      <c r="X412" s="28"/>
      <c r="Y412" s="103">
        <v>25000</v>
      </c>
      <c r="Z412" s="43">
        <f t="shared" si="22"/>
        <v>25000</v>
      </c>
    </row>
    <row r="413" spans="1:26">
      <c r="A413" s="19"/>
      <c r="B413" s="155" t="s">
        <v>441</v>
      </c>
      <c r="C413" s="57"/>
      <c r="D413" s="23"/>
      <c r="E413" s="76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27"/>
      <c r="R413" s="27"/>
      <c r="S413" s="27"/>
      <c r="T413" s="27"/>
      <c r="U413" s="27"/>
      <c r="V413" s="27"/>
      <c r="W413" s="27"/>
      <c r="X413" s="28"/>
      <c r="Y413" s="103">
        <v>25000</v>
      </c>
      <c r="Z413" s="43">
        <f t="shared" si="22"/>
        <v>25000</v>
      </c>
    </row>
    <row r="414" spans="1:26">
      <c r="A414" s="19"/>
      <c r="B414" s="155" t="s">
        <v>442</v>
      </c>
      <c r="C414" s="57"/>
      <c r="D414" s="23"/>
      <c r="E414" s="76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27"/>
      <c r="R414" s="27"/>
      <c r="S414" s="27"/>
      <c r="T414" s="27"/>
      <c r="U414" s="27"/>
      <c r="V414" s="27"/>
      <c r="W414" s="27"/>
      <c r="X414" s="28"/>
      <c r="Y414" s="103">
        <v>32560</v>
      </c>
      <c r="Z414" s="43">
        <f t="shared" si="22"/>
        <v>32560</v>
      </c>
    </row>
    <row r="415" spans="1:26">
      <c r="A415" s="19"/>
      <c r="B415" s="155" t="s">
        <v>443</v>
      </c>
      <c r="C415" s="57"/>
      <c r="D415" s="23"/>
      <c r="E415" s="76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27"/>
      <c r="R415" s="27"/>
      <c r="S415" s="27"/>
      <c r="T415" s="27"/>
      <c r="U415" s="27"/>
      <c r="V415" s="27"/>
      <c r="W415" s="27"/>
      <c r="X415" s="28"/>
      <c r="Y415" s="103">
        <v>25000</v>
      </c>
      <c r="Z415" s="43">
        <f t="shared" si="22"/>
        <v>25000</v>
      </c>
    </row>
    <row r="416" spans="1:26">
      <c r="A416" s="19"/>
      <c r="B416" s="155" t="s">
        <v>444</v>
      </c>
      <c r="C416" s="57"/>
      <c r="D416" s="23"/>
      <c r="E416" s="76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27"/>
      <c r="R416" s="27"/>
      <c r="S416" s="27"/>
      <c r="T416" s="27"/>
      <c r="U416" s="27"/>
      <c r="V416" s="27"/>
      <c r="W416" s="27"/>
      <c r="X416" s="28"/>
      <c r="Y416" s="103">
        <v>25000</v>
      </c>
      <c r="Z416" s="43">
        <f t="shared" si="22"/>
        <v>25000</v>
      </c>
    </row>
    <row r="417" spans="1:26">
      <c r="A417" s="19"/>
      <c r="B417" s="155" t="s">
        <v>445</v>
      </c>
      <c r="C417" s="57"/>
      <c r="D417" s="23"/>
      <c r="E417" s="76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27"/>
      <c r="R417" s="27"/>
      <c r="S417" s="27"/>
      <c r="T417" s="27"/>
      <c r="U417" s="27"/>
      <c r="V417" s="27"/>
      <c r="W417" s="27"/>
      <c r="X417" s="28"/>
      <c r="Y417" s="103">
        <v>23320</v>
      </c>
      <c r="Z417" s="43">
        <f t="shared" si="22"/>
        <v>23320</v>
      </c>
    </row>
    <row r="418" spans="1:26">
      <c r="A418" s="19"/>
      <c r="B418" s="155" t="s">
        <v>446</v>
      </c>
      <c r="C418" s="57"/>
      <c r="D418" s="23"/>
      <c r="E418" s="76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27"/>
      <c r="R418" s="27"/>
      <c r="S418" s="27"/>
      <c r="T418" s="27"/>
      <c r="U418" s="27"/>
      <c r="V418" s="27"/>
      <c r="W418" s="27"/>
      <c r="X418" s="28"/>
      <c r="Y418" s="103">
        <v>25000</v>
      </c>
      <c r="Z418" s="43">
        <f t="shared" si="22"/>
        <v>25000</v>
      </c>
    </row>
    <row r="419" spans="1:26">
      <c r="A419" s="19"/>
      <c r="B419" s="155" t="s">
        <v>447</v>
      </c>
      <c r="C419" s="57"/>
      <c r="D419" s="23"/>
      <c r="E419" s="76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27"/>
      <c r="R419" s="27"/>
      <c r="S419" s="27"/>
      <c r="T419" s="27"/>
      <c r="U419" s="27"/>
      <c r="V419" s="27"/>
      <c r="W419" s="27"/>
      <c r="X419" s="28"/>
      <c r="Y419" s="103">
        <v>25000</v>
      </c>
      <c r="Z419" s="43">
        <f t="shared" si="22"/>
        <v>25000</v>
      </c>
    </row>
    <row r="420" spans="1:26">
      <c r="A420" s="19"/>
      <c r="B420" s="155" t="s">
        <v>448</v>
      </c>
      <c r="C420" s="57"/>
      <c r="D420" s="23"/>
      <c r="E420" s="76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27"/>
      <c r="R420" s="27"/>
      <c r="S420" s="27"/>
      <c r="T420" s="27"/>
      <c r="U420" s="27"/>
      <c r="V420" s="27"/>
      <c r="W420" s="27"/>
      <c r="X420" s="28"/>
      <c r="Y420" s="103">
        <v>20000</v>
      </c>
      <c r="Z420" s="43">
        <f t="shared" si="22"/>
        <v>20000</v>
      </c>
    </row>
    <row r="421" spans="1:26">
      <c r="A421" s="19"/>
      <c r="B421" s="155" t="s">
        <v>449</v>
      </c>
      <c r="C421" s="57"/>
      <c r="D421" s="23"/>
      <c r="E421" s="76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27"/>
      <c r="R421" s="27"/>
      <c r="S421" s="27"/>
      <c r="T421" s="27"/>
      <c r="U421" s="27"/>
      <c r="V421" s="27"/>
      <c r="W421" s="27"/>
      <c r="X421" s="28"/>
      <c r="Y421" s="103">
        <v>25000</v>
      </c>
      <c r="Z421" s="43">
        <f t="shared" si="22"/>
        <v>25000</v>
      </c>
    </row>
    <row r="422" spans="1:26">
      <c r="A422" s="19"/>
      <c r="B422" s="155" t="s">
        <v>450</v>
      </c>
      <c r="C422" s="57"/>
      <c r="D422" s="23"/>
      <c r="E422" s="76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27"/>
      <c r="R422" s="27"/>
      <c r="S422" s="27"/>
      <c r="T422" s="27"/>
      <c r="U422" s="27"/>
      <c r="V422" s="27"/>
      <c r="W422" s="27"/>
      <c r="X422" s="28"/>
      <c r="Y422" s="103">
        <v>25000</v>
      </c>
      <c r="Z422" s="43">
        <f t="shared" si="22"/>
        <v>25000</v>
      </c>
    </row>
    <row r="423" spans="1:26">
      <c r="A423" s="266"/>
      <c r="B423" s="157" t="s">
        <v>451</v>
      </c>
      <c r="C423" s="12" t="s">
        <v>418</v>
      </c>
      <c r="D423" s="12">
        <v>35251</v>
      </c>
      <c r="E423" s="217">
        <v>2136</v>
      </c>
      <c r="F423" s="67">
        <v>42186</v>
      </c>
      <c r="G423" s="67">
        <v>42191</v>
      </c>
      <c r="H423" s="67">
        <v>42192</v>
      </c>
      <c r="I423" s="67">
        <v>42198</v>
      </c>
      <c r="J423" s="67">
        <v>42199</v>
      </c>
      <c r="K423" s="67">
        <v>42205</v>
      </c>
      <c r="L423" s="67">
        <v>41922</v>
      </c>
      <c r="M423" s="67">
        <v>42206</v>
      </c>
      <c r="N423" s="67">
        <v>42212</v>
      </c>
      <c r="O423" s="67">
        <v>42213</v>
      </c>
      <c r="P423" s="68">
        <v>42216</v>
      </c>
      <c r="Q423" s="68">
        <v>42219</v>
      </c>
      <c r="R423" s="68">
        <v>42223</v>
      </c>
      <c r="S423" s="68">
        <v>42226</v>
      </c>
      <c r="T423" s="68">
        <v>42230</v>
      </c>
      <c r="U423" s="68">
        <v>42233</v>
      </c>
      <c r="V423" s="68">
        <v>42233</v>
      </c>
      <c r="W423" s="68">
        <v>42244</v>
      </c>
      <c r="X423" s="20"/>
      <c r="Y423" s="36">
        <f>Y424+Y425+Y426+Y427+Y428+Y429+Y430+Y431</f>
        <v>252634</v>
      </c>
      <c r="Z423" s="37">
        <f>Z424+Z425+Z426+Z427+Z428+Z429+Z430+Z431</f>
        <v>252634</v>
      </c>
    </row>
    <row r="424" spans="1:26" ht="16.5">
      <c r="A424" s="19"/>
      <c r="B424" s="155" t="s">
        <v>321</v>
      </c>
      <c r="C424" s="64" t="s">
        <v>39</v>
      </c>
      <c r="D424" s="23"/>
      <c r="E424" s="76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121"/>
      <c r="R424" s="121"/>
      <c r="S424" s="121"/>
      <c r="T424" s="121"/>
      <c r="U424" s="121"/>
      <c r="V424" s="121"/>
      <c r="W424" s="121"/>
      <c r="X424" s="93"/>
      <c r="Y424" s="34">
        <v>21588</v>
      </c>
      <c r="Z424" s="43">
        <f>Y424</f>
        <v>21588</v>
      </c>
    </row>
    <row r="425" spans="1:26" ht="16.5">
      <c r="A425" s="19"/>
      <c r="B425" s="155" t="s">
        <v>322</v>
      </c>
      <c r="C425" s="64"/>
      <c r="D425" s="23"/>
      <c r="E425" s="76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121"/>
      <c r="R425" s="121"/>
      <c r="S425" s="121"/>
      <c r="T425" s="121"/>
      <c r="U425" s="121"/>
      <c r="V425" s="121"/>
      <c r="W425" s="121"/>
      <c r="X425" s="93"/>
      <c r="Y425" s="34">
        <v>21788</v>
      </c>
      <c r="Z425" s="43">
        <f t="shared" ref="Z425:Z431" si="23">Y425</f>
        <v>21788</v>
      </c>
    </row>
    <row r="426" spans="1:26" ht="16.5">
      <c r="A426" s="19"/>
      <c r="B426" s="155" t="s">
        <v>323</v>
      </c>
      <c r="C426" s="64"/>
      <c r="D426" s="23"/>
      <c r="E426" s="76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121"/>
      <c r="R426" s="121"/>
      <c r="S426" s="121"/>
      <c r="T426" s="121"/>
      <c r="U426" s="121"/>
      <c r="V426" s="121"/>
      <c r="W426" s="121"/>
      <c r="X426" s="93"/>
      <c r="Y426" s="34">
        <v>52954</v>
      </c>
      <c r="Z426" s="43">
        <f t="shared" si="23"/>
        <v>52954</v>
      </c>
    </row>
    <row r="427" spans="1:26" ht="16.5">
      <c r="A427" s="19"/>
      <c r="B427" s="155" t="s">
        <v>324</v>
      </c>
      <c r="C427" s="64"/>
      <c r="D427" s="23"/>
      <c r="E427" s="76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121"/>
      <c r="R427" s="121"/>
      <c r="S427" s="121"/>
      <c r="T427" s="121"/>
      <c r="U427" s="121"/>
      <c r="V427" s="121"/>
      <c r="W427" s="121"/>
      <c r="X427" s="93"/>
      <c r="Y427" s="103">
        <v>44000</v>
      </c>
      <c r="Z427" s="43">
        <f t="shared" si="23"/>
        <v>44000</v>
      </c>
    </row>
    <row r="428" spans="1:26" ht="16.5">
      <c r="A428" s="19"/>
      <c r="B428" s="155" t="s">
        <v>325</v>
      </c>
      <c r="C428" s="64"/>
      <c r="D428" s="23"/>
      <c r="E428" s="76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121"/>
      <c r="R428" s="121"/>
      <c r="S428" s="121"/>
      <c r="T428" s="121"/>
      <c r="U428" s="121"/>
      <c r="V428" s="121"/>
      <c r="W428" s="121"/>
      <c r="X428" s="93"/>
      <c r="Y428" s="103">
        <v>3060</v>
      </c>
      <c r="Z428" s="43">
        <f t="shared" si="23"/>
        <v>3060</v>
      </c>
    </row>
    <row r="429" spans="1:26">
      <c r="A429" s="19"/>
      <c r="B429" s="155" t="s">
        <v>326</v>
      </c>
      <c r="C429" s="64"/>
      <c r="D429" s="23"/>
      <c r="E429" s="76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121"/>
      <c r="R429" s="121"/>
      <c r="S429" s="121"/>
      <c r="T429" s="121"/>
      <c r="U429" s="121"/>
      <c r="V429" s="121"/>
      <c r="W429" s="121"/>
      <c r="X429" s="93"/>
      <c r="Y429" s="103">
        <v>1044</v>
      </c>
      <c r="Z429" s="43">
        <f t="shared" si="23"/>
        <v>1044</v>
      </c>
    </row>
    <row r="430" spans="1:26" ht="16.5">
      <c r="A430" s="19"/>
      <c r="B430" s="155" t="s">
        <v>327</v>
      </c>
      <c r="C430" s="64"/>
      <c r="D430" s="23"/>
      <c r="E430" s="76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121"/>
      <c r="R430" s="121"/>
      <c r="S430" s="121"/>
      <c r="T430" s="121"/>
      <c r="U430" s="121"/>
      <c r="V430" s="121"/>
      <c r="W430" s="121"/>
      <c r="X430" s="93"/>
      <c r="Y430" s="103">
        <v>9200</v>
      </c>
      <c r="Z430" s="43">
        <f t="shared" si="23"/>
        <v>9200</v>
      </c>
    </row>
    <row r="431" spans="1:26" ht="16.5">
      <c r="A431" s="19"/>
      <c r="B431" s="155" t="s">
        <v>328</v>
      </c>
      <c r="C431" s="23"/>
      <c r="D431" s="23"/>
      <c r="E431" s="76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121"/>
      <c r="R431" s="121"/>
      <c r="S431" s="121"/>
      <c r="T431" s="121"/>
      <c r="U431" s="121"/>
      <c r="V431" s="121"/>
      <c r="W431" s="121"/>
      <c r="X431" s="92"/>
      <c r="Y431" s="135">
        <v>99000</v>
      </c>
      <c r="Z431" s="119">
        <f t="shared" si="23"/>
        <v>99000</v>
      </c>
    </row>
    <row r="432" spans="1:26">
      <c r="A432" s="19"/>
      <c r="B432" s="162" t="s">
        <v>346</v>
      </c>
      <c r="C432" s="12"/>
      <c r="D432" s="12">
        <v>35252</v>
      </c>
      <c r="E432" s="11">
        <v>2137</v>
      </c>
      <c r="F432" s="13"/>
      <c r="G432" s="13"/>
      <c r="H432" s="13"/>
      <c r="I432" s="13"/>
      <c r="J432" s="13">
        <v>42186</v>
      </c>
      <c r="K432" s="13">
        <v>42191</v>
      </c>
      <c r="L432" s="13">
        <v>42192</v>
      </c>
      <c r="M432" s="13">
        <v>42198</v>
      </c>
      <c r="N432" s="13" t="s">
        <v>452</v>
      </c>
      <c r="O432" s="13">
        <v>42205</v>
      </c>
      <c r="P432" s="81">
        <v>42206</v>
      </c>
      <c r="Q432" s="81">
        <v>42212</v>
      </c>
      <c r="R432" s="81">
        <v>42213</v>
      </c>
      <c r="S432" s="81">
        <v>42216</v>
      </c>
      <c r="T432" s="81">
        <v>42219</v>
      </c>
      <c r="U432" s="81">
        <v>42221</v>
      </c>
      <c r="V432" s="81">
        <v>42222</v>
      </c>
      <c r="W432" s="81">
        <v>42237</v>
      </c>
      <c r="X432" s="20"/>
      <c r="Y432" s="56">
        <f>Y433+Y434+Y435</f>
        <v>85964</v>
      </c>
      <c r="Z432" s="49">
        <f>Z433+Z434+Z435</f>
        <v>85964</v>
      </c>
    </row>
    <row r="433" spans="1:26">
      <c r="A433" s="19"/>
      <c r="B433" s="105" t="s">
        <v>347</v>
      </c>
      <c r="C433" s="6" t="s">
        <v>36</v>
      </c>
      <c r="D433" s="23"/>
      <c r="E433" s="331"/>
      <c r="F433" s="128"/>
      <c r="G433" s="128"/>
      <c r="H433" s="63"/>
      <c r="I433" s="63"/>
      <c r="J433" s="63"/>
      <c r="K433" s="63"/>
      <c r="L433" s="63"/>
      <c r="M433" s="63"/>
      <c r="N433" s="63"/>
      <c r="O433" s="63"/>
      <c r="P433" s="27"/>
      <c r="Q433" s="27"/>
      <c r="R433" s="27"/>
      <c r="S433" s="27"/>
      <c r="T433" s="27"/>
      <c r="U433" s="27"/>
      <c r="V433" s="27"/>
      <c r="W433" s="27"/>
      <c r="X433" s="28"/>
      <c r="Y433" s="33">
        <v>35000</v>
      </c>
      <c r="Z433" s="43">
        <f>Y433</f>
        <v>35000</v>
      </c>
    </row>
    <row r="434" spans="1:26">
      <c r="A434" s="19"/>
      <c r="B434" s="98" t="s">
        <v>348</v>
      </c>
      <c r="C434" s="6"/>
      <c r="D434" s="23"/>
      <c r="E434" s="329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27"/>
      <c r="Q434" s="27"/>
      <c r="R434" s="27"/>
      <c r="S434" s="27"/>
      <c r="T434" s="27"/>
      <c r="U434" s="27"/>
      <c r="V434" s="27"/>
      <c r="W434" s="27"/>
      <c r="X434" s="28"/>
      <c r="Y434" s="33">
        <v>15964</v>
      </c>
      <c r="Z434" s="43">
        <f>Y434</f>
        <v>15964</v>
      </c>
    </row>
    <row r="435" spans="1:26">
      <c r="A435" s="19"/>
      <c r="B435" s="131" t="s">
        <v>349</v>
      </c>
      <c r="C435" s="6"/>
      <c r="D435" s="23"/>
      <c r="E435" s="330"/>
      <c r="F435" s="117"/>
      <c r="G435" s="63"/>
      <c r="H435" s="63"/>
      <c r="I435" s="63"/>
      <c r="J435" s="63"/>
      <c r="K435" s="63"/>
      <c r="L435" s="63"/>
      <c r="M435" s="63"/>
      <c r="N435" s="63"/>
      <c r="O435" s="63"/>
      <c r="P435" s="27"/>
      <c r="Q435" s="27"/>
      <c r="R435" s="27"/>
      <c r="S435" s="27"/>
      <c r="T435" s="27"/>
      <c r="U435" s="27"/>
      <c r="V435" s="27"/>
      <c r="W435" s="27"/>
      <c r="X435" s="28"/>
      <c r="Y435" s="33">
        <v>35000</v>
      </c>
      <c r="Z435" s="43">
        <f>Y435</f>
        <v>35000</v>
      </c>
    </row>
    <row r="436" spans="1:26">
      <c r="A436" s="19"/>
      <c r="B436" s="163" t="s">
        <v>350</v>
      </c>
      <c r="C436" s="12"/>
      <c r="D436" s="12">
        <v>42420</v>
      </c>
      <c r="E436" s="137">
        <v>2138</v>
      </c>
      <c r="F436" s="11"/>
      <c r="G436" s="13"/>
      <c r="H436" s="13"/>
      <c r="I436" s="13"/>
      <c r="J436" s="13">
        <v>42037</v>
      </c>
      <c r="K436" s="13">
        <v>42041</v>
      </c>
      <c r="L436" s="13">
        <v>42044</v>
      </c>
      <c r="M436" s="13">
        <v>42048</v>
      </c>
      <c r="N436" s="13">
        <v>42051</v>
      </c>
      <c r="O436" s="13">
        <v>42055</v>
      </c>
      <c r="P436" s="13">
        <v>42058</v>
      </c>
      <c r="Q436" s="13">
        <v>42062</v>
      </c>
      <c r="R436" s="13">
        <v>42065</v>
      </c>
      <c r="S436" s="13">
        <v>42066</v>
      </c>
      <c r="T436" s="13">
        <v>42067</v>
      </c>
      <c r="U436" s="13">
        <v>42068</v>
      </c>
      <c r="V436" s="13">
        <v>42073</v>
      </c>
      <c r="W436" s="13">
        <v>42083</v>
      </c>
      <c r="X436" s="20"/>
      <c r="Y436" s="36">
        <f>Y437+Y438+Y439</f>
        <v>177138</v>
      </c>
      <c r="Z436" s="37">
        <f>Z437+Z438+Z439</f>
        <v>177138</v>
      </c>
    </row>
    <row r="437" spans="1:26">
      <c r="A437" s="19"/>
      <c r="B437" s="268" t="s">
        <v>453</v>
      </c>
      <c r="C437" s="96"/>
      <c r="D437" s="23"/>
      <c r="E437" s="269"/>
      <c r="F437" s="2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93"/>
      <c r="Y437" s="103">
        <v>22138</v>
      </c>
      <c r="Z437" s="104">
        <f>Y437</f>
        <v>22138</v>
      </c>
    </row>
    <row r="438" spans="1:26" ht="26.25">
      <c r="A438" s="19"/>
      <c r="B438" s="271" t="s">
        <v>454</v>
      </c>
      <c r="C438" s="96"/>
      <c r="D438" s="23"/>
      <c r="E438" s="269"/>
      <c r="F438" s="2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93"/>
      <c r="Y438" s="103">
        <v>55000</v>
      </c>
      <c r="Z438" s="104">
        <f t="shared" ref="Z438:Z439" si="24">Y438</f>
        <v>55000</v>
      </c>
    </row>
    <row r="439" spans="1:26" ht="24.75">
      <c r="A439" s="19"/>
      <c r="B439" s="164" t="s">
        <v>455</v>
      </c>
      <c r="C439" s="6" t="s">
        <v>36</v>
      </c>
      <c r="D439" s="23"/>
      <c r="E439" s="76"/>
      <c r="F439" s="164"/>
      <c r="G439" s="63"/>
      <c r="H439" s="63"/>
      <c r="I439" s="63"/>
      <c r="J439" s="63"/>
      <c r="K439" s="63"/>
      <c r="L439" s="63"/>
      <c r="M439" s="63"/>
      <c r="N439" s="63"/>
      <c r="O439" s="63"/>
      <c r="P439" s="27"/>
      <c r="Q439" s="27"/>
      <c r="R439" s="27"/>
      <c r="S439" s="27"/>
      <c r="T439" s="27"/>
      <c r="U439" s="27"/>
      <c r="V439" s="27"/>
      <c r="W439" s="165"/>
      <c r="X439" s="28"/>
      <c r="Y439" s="42">
        <v>100000</v>
      </c>
      <c r="Z439" s="104">
        <f t="shared" si="24"/>
        <v>100000</v>
      </c>
    </row>
    <row r="440" spans="1:26">
      <c r="A440" s="19"/>
      <c r="B440" s="163" t="s">
        <v>351</v>
      </c>
      <c r="C440" s="107"/>
      <c r="D440" s="12"/>
      <c r="E440" s="10">
        <v>2139</v>
      </c>
      <c r="F440" s="13">
        <v>42037</v>
      </c>
      <c r="G440" s="13">
        <v>42041</v>
      </c>
      <c r="H440" s="13">
        <v>42044</v>
      </c>
      <c r="I440" s="13">
        <v>42048</v>
      </c>
      <c r="J440" s="13">
        <v>42051</v>
      </c>
      <c r="K440" s="13">
        <v>42055</v>
      </c>
      <c r="L440" s="13">
        <v>42058</v>
      </c>
      <c r="M440" s="13">
        <v>42060</v>
      </c>
      <c r="N440" s="13">
        <v>42061</v>
      </c>
      <c r="O440" s="13" t="s">
        <v>394</v>
      </c>
      <c r="P440" s="13">
        <v>42065</v>
      </c>
      <c r="Q440" s="13">
        <v>42069</v>
      </c>
      <c r="R440" s="13">
        <v>42072</v>
      </c>
      <c r="S440" s="13">
        <v>42073</v>
      </c>
      <c r="T440" s="13">
        <v>42074</v>
      </c>
      <c r="U440" s="13">
        <v>42075</v>
      </c>
      <c r="V440" s="13">
        <v>42076</v>
      </c>
      <c r="W440" s="13">
        <v>42091</v>
      </c>
      <c r="X440" s="20"/>
      <c r="Y440" s="36">
        <f>Y441+Y442+Y443</f>
        <v>300000</v>
      </c>
      <c r="Z440" s="49">
        <f t="shared" ref="Z440:Z442" si="25">Y440</f>
        <v>300000</v>
      </c>
    </row>
    <row r="441" spans="1:26">
      <c r="A441" s="19"/>
      <c r="B441" s="166" t="s">
        <v>461</v>
      </c>
      <c r="C441" s="64" t="s">
        <v>39</v>
      </c>
      <c r="D441" s="23"/>
      <c r="E441" s="76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121"/>
      <c r="Q441" s="121"/>
      <c r="R441" s="121"/>
      <c r="S441" s="121"/>
      <c r="T441" s="121"/>
      <c r="U441" s="121"/>
      <c r="V441" s="121"/>
      <c r="W441" s="121"/>
      <c r="X441" s="93"/>
      <c r="Y441" s="103">
        <v>280000</v>
      </c>
      <c r="Z441" s="106">
        <f t="shared" si="25"/>
        <v>280000</v>
      </c>
    </row>
    <row r="442" spans="1:26">
      <c r="A442" s="19"/>
      <c r="B442" s="166" t="s">
        <v>352</v>
      </c>
      <c r="C442" s="64" t="s">
        <v>460</v>
      </c>
      <c r="D442" s="23"/>
      <c r="E442" s="76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121"/>
      <c r="Q442" s="121"/>
      <c r="R442" s="121"/>
      <c r="S442" s="121"/>
      <c r="T442" s="121"/>
      <c r="U442" s="121"/>
      <c r="V442" s="121"/>
      <c r="W442" s="121"/>
      <c r="X442" s="93"/>
      <c r="Y442" s="103">
        <v>10000</v>
      </c>
      <c r="Z442" s="106">
        <f t="shared" si="25"/>
        <v>10000</v>
      </c>
    </row>
    <row r="443" spans="1:26">
      <c r="A443" s="19"/>
      <c r="B443" s="166" t="s">
        <v>353</v>
      </c>
      <c r="C443" s="167"/>
      <c r="D443" s="64"/>
      <c r="E443" s="76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121"/>
      <c r="Q443" s="121"/>
      <c r="R443" s="121"/>
      <c r="S443" s="121"/>
      <c r="T443" s="121"/>
      <c r="U443" s="121"/>
      <c r="V443" s="121"/>
      <c r="W443" s="121"/>
      <c r="X443" s="93"/>
      <c r="Y443" s="103">
        <v>10000</v>
      </c>
      <c r="Z443" s="106">
        <v>10000</v>
      </c>
    </row>
    <row r="444" spans="1:26">
      <c r="A444" s="19"/>
      <c r="B444" s="163" t="s">
        <v>354</v>
      </c>
      <c r="C444" s="107"/>
      <c r="D444" s="12">
        <v>39300</v>
      </c>
      <c r="E444" s="11">
        <v>2140</v>
      </c>
      <c r="F444" s="13"/>
      <c r="G444" s="13"/>
      <c r="H444" s="13"/>
      <c r="I444" s="13"/>
      <c r="J444" s="13">
        <v>42037</v>
      </c>
      <c r="K444" s="13">
        <v>42041</v>
      </c>
      <c r="L444" s="13">
        <v>42044</v>
      </c>
      <c r="M444" s="13">
        <v>42048</v>
      </c>
      <c r="N444" s="13">
        <v>42051</v>
      </c>
      <c r="O444" s="13">
        <v>42055</v>
      </c>
      <c r="P444" s="13">
        <v>42058</v>
      </c>
      <c r="Q444" s="13">
        <v>42062</v>
      </c>
      <c r="R444" s="13">
        <v>42065</v>
      </c>
      <c r="S444" s="13">
        <v>42066</v>
      </c>
      <c r="T444" s="13">
        <v>42067</v>
      </c>
      <c r="U444" s="13">
        <v>42068</v>
      </c>
      <c r="V444" s="13">
        <v>42073</v>
      </c>
      <c r="W444" s="13">
        <v>42083</v>
      </c>
      <c r="X444" s="20"/>
      <c r="Y444" s="36">
        <f>Y445+Y446+Y447</f>
        <v>9590</v>
      </c>
      <c r="Z444" s="49">
        <f t="shared" ref="Z444" si="26">Y444</f>
        <v>9590</v>
      </c>
    </row>
    <row r="445" spans="1:26">
      <c r="A445" s="19"/>
      <c r="B445" s="166" t="s">
        <v>355</v>
      </c>
      <c r="C445" s="64" t="s">
        <v>141</v>
      </c>
      <c r="D445" s="23"/>
      <c r="E445" s="76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121"/>
      <c r="Q445" s="121"/>
      <c r="R445" s="121"/>
      <c r="S445" s="121"/>
      <c r="T445" s="121"/>
      <c r="U445" s="121"/>
      <c r="V445" s="121"/>
      <c r="W445" s="121"/>
      <c r="X445" s="93"/>
      <c r="Y445" s="103">
        <v>3000</v>
      </c>
      <c r="Z445" s="106">
        <f>Y445</f>
        <v>3000</v>
      </c>
    </row>
    <row r="446" spans="1:26">
      <c r="A446" s="19"/>
      <c r="B446" s="166" t="s">
        <v>356</v>
      </c>
      <c r="C446" s="64"/>
      <c r="D446" s="23"/>
      <c r="E446" s="76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121"/>
      <c r="Q446" s="121"/>
      <c r="R446" s="121"/>
      <c r="S446" s="121"/>
      <c r="T446" s="121"/>
      <c r="U446" s="121"/>
      <c r="V446" s="121"/>
      <c r="W446" s="121"/>
      <c r="X446" s="93"/>
      <c r="Y446" s="103">
        <v>3000</v>
      </c>
      <c r="Z446" s="106">
        <f>Y446</f>
        <v>3000</v>
      </c>
    </row>
    <row r="447" spans="1:26">
      <c r="A447" s="19"/>
      <c r="B447" s="166" t="s">
        <v>357</v>
      </c>
      <c r="C447" s="64"/>
      <c r="D447" s="23"/>
      <c r="E447" s="76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121"/>
      <c r="Q447" s="121"/>
      <c r="R447" s="121"/>
      <c r="S447" s="121"/>
      <c r="T447" s="121"/>
      <c r="U447" s="121"/>
      <c r="V447" s="121"/>
      <c r="W447" s="121"/>
      <c r="X447" s="93"/>
      <c r="Y447" s="103">
        <v>3590</v>
      </c>
      <c r="Z447" s="106">
        <f>Y447</f>
        <v>3590</v>
      </c>
    </row>
    <row r="448" spans="1:26">
      <c r="A448" s="19"/>
      <c r="B448" s="168"/>
      <c r="C448" s="169"/>
      <c r="D448" s="170"/>
      <c r="E448" s="171"/>
      <c r="F448" s="172"/>
      <c r="G448" s="172"/>
      <c r="H448" s="172"/>
      <c r="I448" s="172"/>
      <c r="J448" s="172"/>
      <c r="K448" s="172"/>
      <c r="L448" s="172"/>
      <c r="M448" s="172"/>
      <c r="N448" s="172"/>
      <c r="O448" s="172"/>
      <c r="P448" s="172"/>
      <c r="Q448" s="172"/>
      <c r="R448" s="172"/>
      <c r="S448" s="172"/>
      <c r="T448" s="172"/>
      <c r="U448" s="172"/>
      <c r="V448" s="172"/>
      <c r="W448" s="172"/>
      <c r="X448" s="173"/>
      <c r="Y448" s="174">
        <f>Y11+Y44+Y55+Y60+Y91+Y124+Y129+Y138+Y169+Y174+Y178+Y182+Y184+Y190+Y194+Y200+Y202+Y205+Y209+Y217+Y221+Y232+Y236+Y246+Y252+Y259+Y274+Y302+Y318+Y328+Y330+Y332+Y362+Y376+Y403+Y423+Y432+Y436+Y440+Y444</f>
        <v>9656779.6000000015</v>
      </c>
      <c r="Z448" s="175">
        <f>Z11+Z44+Z55+Z60+Z91+Z124+Z129+Z138+Z169+Z174+Z178+Z182+Z184+Z190+Z194+Z200+Z202+Z205+Z209+Z217+Z221+Z232+Z236+Z246+Z252+Z259+Z274+Z302+Z318+Z328+Z330+Z332+Z362+Z376+Z403+Z423+Z432+Z436+Z440+Z444</f>
        <v>9656779.6000000015</v>
      </c>
    </row>
    <row r="449" spans="1:26">
      <c r="A449" s="339"/>
      <c r="B449" s="372" t="s">
        <v>358</v>
      </c>
      <c r="C449" s="340" t="s">
        <v>33</v>
      </c>
      <c r="D449" s="340"/>
      <c r="E449" s="340"/>
      <c r="F449" s="340"/>
      <c r="G449" s="340"/>
      <c r="H449" s="340"/>
      <c r="I449" s="340"/>
      <c r="J449" s="340"/>
      <c r="K449" s="340"/>
      <c r="L449" s="340"/>
      <c r="M449" s="340"/>
      <c r="N449" s="340"/>
      <c r="O449" s="340"/>
      <c r="P449" s="340"/>
      <c r="Q449" s="340"/>
      <c r="R449" s="340"/>
      <c r="S449" s="340"/>
      <c r="T449" s="340"/>
      <c r="U449" s="340"/>
      <c r="V449" s="340"/>
      <c r="W449" s="340"/>
      <c r="X449" s="340"/>
      <c r="Y449" s="272">
        <f>Y448</f>
        <v>9656779.6000000015</v>
      </c>
      <c r="Z449" s="272">
        <f>Z448</f>
        <v>9656779.6000000015</v>
      </c>
    </row>
    <row r="450" spans="1:26">
      <c r="A450" s="339"/>
      <c r="B450" s="372"/>
      <c r="C450" s="341" t="s">
        <v>34</v>
      </c>
      <c r="D450" s="341"/>
      <c r="E450" s="342"/>
      <c r="F450" s="342"/>
      <c r="G450" s="342"/>
      <c r="H450" s="342"/>
      <c r="I450" s="342"/>
      <c r="J450" s="342"/>
      <c r="K450" s="342"/>
      <c r="L450" s="342"/>
      <c r="M450" s="342"/>
      <c r="N450" s="342"/>
      <c r="O450" s="342"/>
      <c r="P450" s="342"/>
      <c r="Q450" s="342"/>
      <c r="R450" s="342"/>
      <c r="S450" s="342"/>
      <c r="T450" s="342"/>
      <c r="U450" s="342"/>
      <c r="V450" s="342"/>
      <c r="W450" s="342"/>
      <c r="X450" s="342"/>
      <c r="Y450" s="176"/>
      <c r="Z450" s="177"/>
    </row>
    <row r="451" spans="1:26">
      <c r="A451" s="3"/>
      <c r="B451" s="178"/>
      <c r="C451" s="179"/>
      <c r="D451" s="179"/>
      <c r="E451" s="179"/>
      <c r="F451" s="179"/>
      <c r="G451" s="179"/>
      <c r="H451" s="179"/>
      <c r="I451" s="179"/>
      <c r="J451" s="179"/>
      <c r="K451" s="179"/>
      <c r="L451" s="179"/>
      <c r="M451" s="179"/>
      <c r="N451" s="179"/>
      <c r="O451" s="179"/>
      <c r="P451" s="179"/>
      <c r="Q451" s="179"/>
      <c r="R451" s="179"/>
      <c r="S451" s="179"/>
      <c r="T451" s="179"/>
      <c r="U451" s="179"/>
      <c r="V451" s="179"/>
      <c r="W451" s="179"/>
      <c r="X451" s="179"/>
      <c r="Y451" s="179"/>
      <c r="Z451" s="3"/>
    </row>
    <row r="452" spans="1:26">
      <c r="A452" s="3"/>
      <c r="B452" s="180"/>
      <c r="C452" s="181"/>
      <c r="D452" s="181"/>
      <c r="E452" s="182"/>
      <c r="F452" s="182"/>
      <c r="G452" s="182"/>
      <c r="H452" s="182"/>
      <c r="I452" s="182"/>
      <c r="J452" s="182"/>
      <c r="K452" s="182"/>
      <c r="L452" s="182"/>
      <c r="M452" s="182"/>
      <c r="N452" s="182"/>
      <c r="O452" s="182"/>
      <c r="P452" s="183"/>
      <c r="Q452" s="183"/>
      <c r="R452" s="184"/>
      <c r="S452" s="184"/>
      <c r="T452" s="184"/>
      <c r="U452" s="184"/>
      <c r="V452" s="185"/>
      <c r="W452" s="184"/>
      <c r="X452" s="184"/>
      <c r="Y452" s="3"/>
      <c r="Z452" s="3"/>
    </row>
    <row r="453" spans="1:26" ht="29.25" customHeight="1">
      <c r="A453" s="3"/>
      <c r="B453" s="234" t="s">
        <v>359</v>
      </c>
      <c r="C453" s="235"/>
      <c r="D453" s="273" t="s">
        <v>458</v>
      </c>
      <c r="E453" s="190"/>
      <c r="F453" s="261" t="s">
        <v>361</v>
      </c>
      <c r="G453" s="274" t="s">
        <v>456</v>
      </c>
      <c r="H453" s="275"/>
      <c r="I453" s="276"/>
      <c r="J453" s="237"/>
      <c r="K453" s="238" t="s">
        <v>362</v>
      </c>
      <c r="L453" s="239"/>
      <c r="M453" s="277">
        <v>42012</v>
      </c>
      <c r="N453" s="190"/>
      <c r="O453" s="240" t="s">
        <v>363</v>
      </c>
      <c r="P453" s="235"/>
      <c r="Q453" s="241"/>
      <c r="R453" s="192"/>
      <c r="S453" s="242" t="s">
        <v>364</v>
      </c>
      <c r="T453" s="239"/>
      <c r="U453" s="239"/>
      <c r="V453" s="243" t="s">
        <v>360</v>
      </c>
      <c r="W453" s="192"/>
      <c r="X453" s="244" t="s">
        <v>365</v>
      </c>
      <c r="Y453" s="343"/>
      <c r="Z453" s="344"/>
    </row>
    <row r="454" spans="1:26" ht="26.25" customHeight="1">
      <c r="A454" s="3"/>
      <c r="B454" s="245" t="s">
        <v>366</v>
      </c>
      <c r="C454" s="246"/>
      <c r="D454" s="286">
        <v>42012</v>
      </c>
      <c r="E454" s="190"/>
      <c r="F454" s="236" t="s">
        <v>367</v>
      </c>
      <c r="G454" s="291" t="s">
        <v>459</v>
      </c>
      <c r="H454" s="292"/>
      <c r="I454" s="293"/>
      <c r="J454" s="237"/>
      <c r="K454" s="247" t="s">
        <v>368</v>
      </c>
      <c r="L454" s="248"/>
      <c r="M454" s="277">
        <v>42012</v>
      </c>
      <c r="N454" s="190"/>
      <c r="O454" s="249" t="s">
        <v>369</v>
      </c>
      <c r="P454" s="246"/>
      <c r="Q454" s="250"/>
      <c r="R454" s="192"/>
      <c r="S454" s="251" t="s">
        <v>370</v>
      </c>
      <c r="T454" s="252"/>
      <c r="U454" s="248"/>
      <c r="V454" s="253" t="s">
        <v>360</v>
      </c>
      <c r="W454" s="192"/>
      <c r="X454" s="244" t="s">
        <v>371</v>
      </c>
      <c r="Y454" s="343"/>
      <c r="Z454" s="344"/>
    </row>
    <row r="455" spans="1:26">
      <c r="A455" s="3"/>
      <c r="B455" s="186"/>
      <c r="C455" s="186"/>
      <c r="D455" s="186"/>
      <c r="E455" s="187"/>
      <c r="F455" s="187"/>
      <c r="G455" s="187"/>
      <c r="H455" s="187"/>
      <c r="I455" s="187"/>
      <c r="J455" s="187"/>
      <c r="K455" s="187"/>
      <c r="L455" s="187"/>
      <c r="M455" s="187"/>
      <c r="N455" s="187"/>
      <c r="O455" s="187"/>
      <c r="P455" s="188"/>
      <c r="Q455" s="188"/>
      <c r="R455" s="188"/>
      <c r="S455" s="188"/>
      <c r="T455" s="188"/>
      <c r="U455" s="188"/>
      <c r="V455" s="188"/>
      <c r="W455" s="188"/>
      <c r="X455" s="188"/>
      <c r="Y455" s="188"/>
      <c r="Z455" s="3"/>
    </row>
    <row r="456" spans="1:26">
      <c r="A456" s="3"/>
      <c r="B456" s="3"/>
      <c r="C456" s="3"/>
      <c r="D456" s="3"/>
      <c r="E456" s="187"/>
      <c r="F456" s="187"/>
      <c r="G456" s="187"/>
      <c r="H456" s="187"/>
      <c r="I456" s="187"/>
      <c r="J456" s="187"/>
      <c r="K456" s="187"/>
      <c r="L456" s="187"/>
      <c r="M456" s="187"/>
      <c r="N456" s="187"/>
      <c r="O456" s="187"/>
      <c r="P456" s="188"/>
      <c r="Q456" s="188"/>
      <c r="R456" s="188"/>
      <c r="S456" s="188"/>
      <c r="T456" s="188"/>
      <c r="U456" s="188"/>
      <c r="V456" s="188"/>
      <c r="W456" s="188"/>
      <c r="X456" s="188"/>
      <c r="Y456" s="188"/>
      <c r="Z456" s="3"/>
    </row>
    <row r="457" spans="1:26">
      <c r="A457" s="3"/>
      <c r="B457" s="186"/>
      <c r="C457" s="186"/>
      <c r="D457" s="345" t="s">
        <v>372</v>
      </c>
      <c r="E457" s="346"/>
      <c r="F457" s="346"/>
      <c r="G457" s="346"/>
      <c r="H457" s="346"/>
      <c r="I457" s="346"/>
      <c r="J457" s="346"/>
      <c r="K457" s="346"/>
      <c r="L457" s="346"/>
      <c r="M457" s="346"/>
      <c r="N457" s="346"/>
      <c r="O457" s="346"/>
      <c r="P457" s="346"/>
      <c r="Q457" s="346"/>
      <c r="R457" s="346"/>
      <c r="S457" s="346"/>
      <c r="T457" s="346"/>
      <c r="U457" s="346"/>
      <c r="V457" s="347"/>
      <c r="W457" s="3"/>
      <c r="X457" s="3"/>
      <c r="Y457" s="3"/>
      <c r="Z457" s="3"/>
    </row>
    <row r="458" spans="1:26">
      <c r="A458" s="3"/>
      <c r="B458" s="186"/>
      <c r="C458" s="186"/>
      <c r="D458" s="348"/>
      <c r="E458" s="349"/>
      <c r="F458" s="349"/>
      <c r="G458" s="349"/>
      <c r="H458" s="349"/>
      <c r="I458" s="349"/>
      <c r="J458" s="349"/>
      <c r="K458" s="349"/>
      <c r="L458" s="349"/>
      <c r="M458" s="349"/>
      <c r="N458" s="349"/>
      <c r="O458" s="349"/>
      <c r="P458" s="349"/>
      <c r="Q458" s="349"/>
      <c r="R458" s="349"/>
      <c r="S458" s="349"/>
      <c r="T458" s="349"/>
      <c r="U458" s="349"/>
      <c r="V458" s="350"/>
      <c r="W458" s="3"/>
      <c r="X458" s="3"/>
      <c r="Y458" s="3"/>
      <c r="Z458" s="3"/>
    </row>
    <row r="459" spans="1:26">
      <c r="A459" s="3"/>
      <c r="B459" s="3"/>
      <c r="C459" s="3"/>
      <c r="D459" s="282"/>
      <c r="E459" s="283"/>
      <c r="F459" s="283"/>
      <c r="G459" s="283"/>
      <c r="H459" s="283"/>
      <c r="I459" s="283"/>
      <c r="J459" s="283"/>
      <c r="K459" s="283"/>
      <c r="L459" s="283"/>
      <c r="M459" s="283"/>
      <c r="N459" s="283"/>
      <c r="O459" s="283"/>
      <c r="P459" s="284"/>
      <c r="Q459" s="283"/>
      <c r="R459" s="284"/>
      <c r="S459" s="284"/>
      <c r="T459" s="284"/>
      <c r="U459" s="284"/>
      <c r="V459" s="285"/>
      <c r="W459" s="3"/>
      <c r="X459" s="3"/>
      <c r="Y459" s="3"/>
      <c r="Z459" s="3"/>
    </row>
    <row r="460" spans="1:26">
      <c r="A460" s="3"/>
      <c r="B460" s="3"/>
      <c r="C460" s="3"/>
      <c r="D460" s="351" t="s">
        <v>457</v>
      </c>
      <c r="E460" s="352"/>
      <c r="F460" s="352"/>
      <c r="G460" s="352"/>
      <c r="H460" s="352"/>
      <c r="I460" s="352"/>
      <c r="J460" s="352"/>
      <c r="K460" s="352"/>
      <c r="L460" s="352"/>
      <c r="M460" s="352"/>
      <c r="N460" s="352"/>
      <c r="O460" s="352"/>
      <c r="P460" s="352"/>
      <c r="Q460" s="352"/>
      <c r="R460" s="352"/>
      <c r="S460" s="352"/>
      <c r="T460" s="352"/>
      <c r="U460" s="352"/>
      <c r="V460" s="353"/>
      <c r="W460" s="3"/>
      <c r="X460" s="3"/>
      <c r="Y460" s="3"/>
      <c r="Z460" s="3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189"/>
      <c r="W461" s="189"/>
      <c r="X461" s="189"/>
      <c r="Y461" s="189"/>
      <c r="Z461" s="2"/>
    </row>
  </sheetData>
  <mergeCells count="77"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2:C282"/>
    <mergeCell ref="B281:C281"/>
    <mergeCell ref="Y453:Z453"/>
    <mergeCell ref="Y454:Z454"/>
    <mergeCell ref="D457:V458"/>
    <mergeCell ref="D460:V460"/>
    <mergeCell ref="E433:E435"/>
    <mergeCell ref="A449:A450"/>
    <mergeCell ref="B449:B450"/>
    <mergeCell ref="C449:X449"/>
    <mergeCell ref="C450:X450"/>
    <mergeCell ref="E333:E346"/>
    <mergeCell ref="E349:E354"/>
    <mergeCell ref="E248:E249"/>
    <mergeCell ref="E250:E251"/>
    <mergeCell ref="E253:E258"/>
    <mergeCell ref="E260:E273"/>
    <mergeCell ref="D319:E327"/>
    <mergeCell ref="E303:E310"/>
    <mergeCell ref="E311:E317"/>
    <mergeCell ref="E222:E231"/>
    <mergeCell ref="E233:E235"/>
    <mergeCell ref="E237:E245"/>
    <mergeCell ref="E206:E208"/>
    <mergeCell ref="E210:E216"/>
    <mergeCell ref="E218:E220"/>
    <mergeCell ref="D185:D189"/>
    <mergeCell ref="E185:E189"/>
    <mergeCell ref="E191:E193"/>
    <mergeCell ref="E195:E199"/>
    <mergeCell ref="E203:E204"/>
    <mergeCell ref="A8:A10"/>
    <mergeCell ref="B9:B10"/>
    <mergeCell ref="C9:C10"/>
    <mergeCell ref="D9:D10"/>
    <mergeCell ref="E9:E10"/>
    <mergeCell ref="R7:S7"/>
    <mergeCell ref="X9:X10"/>
    <mergeCell ref="Y9:Y10"/>
    <mergeCell ref="Z9:Z10"/>
    <mergeCell ref="T7:U7"/>
    <mergeCell ref="V7:W7"/>
    <mergeCell ref="H7:I7"/>
    <mergeCell ref="J7:K7"/>
    <mergeCell ref="L7:M7"/>
    <mergeCell ref="N7:O7"/>
    <mergeCell ref="P7:Q7"/>
    <mergeCell ref="B301:C301"/>
    <mergeCell ref="B275:C275"/>
    <mergeCell ref="G454:I454"/>
    <mergeCell ref="B1:Z1"/>
    <mergeCell ref="B2:Z2"/>
    <mergeCell ref="B3:Z3"/>
    <mergeCell ref="B4:Z4"/>
    <mergeCell ref="A5:E7"/>
    <mergeCell ref="F5:Z5"/>
    <mergeCell ref="F6:I6"/>
    <mergeCell ref="J6:M6"/>
    <mergeCell ref="N6:Q6"/>
    <mergeCell ref="R6:U6"/>
    <mergeCell ref="V6:W6"/>
    <mergeCell ref="X6:Z7"/>
    <mergeCell ref="F7:G7"/>
  </mergeCells>
  <pageMargins left="0.7" right="0.7" top="0.75" bottom="0.75" header="0.3" footer="0.3"/>
  <pageSetup paperSize="5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3"/>
  <sheetViews>
    <sheetView topLeftCell="B1" zoomScale="208" zoomScaleNormal="208" workbookViewId="0">
      <selection activeCell="B23" sqref="B23"/>
    </sheetView>
  </sheetViews>
  <sheetFormatPr baseColWidth="10" defaultRowHeight="15"/>
  <cols>
    <col min="1" max="1" width="11.42578125" hidden="1" customWidth="1"/>
    <col min="2" max="2" width="8.85546875" customWidth="1"/>
    <col min="3" max="3" width="4.85546875" customWidth="1"/>
    <col min="4" max="4" width="7.85546875" customWidth="1"/>
    <col min="5" max="6" width="6.85546875" customWidth="1"/>
    <col min="7" max="7" width="5.5703125" customWidth="1"/>
    <col min="8" max="8" width="6.140625" customWidth="1"/>
    <col min="9" max="9" width="5.7109375" customWidth="1"/>
    <col min="10" max="10" width="6.7109375" customWidth="1"/>
    <col min="11" max="11" width="6.28515625" customWidth="1"/>
    <col min="12" max="12" width="5.85546875" customWidth="1"/>
    <col min="13" max="13" width="5.7109375" customWidth="1"/>
    <col min="14" max="14" width="6.7109375" customWidth="1"/>
    <col min="15" max="15" width="6.42578125" customWidth="1"/>
    <col min="16" max="16" width="5.28515625" customWidth="1"/>
    <col min="17" max="17" width="6.7109375" customWidth="1"/>
    <col min="18" max="18" width="5.42578125" customWidth="1"/>
    <col min="19" max="19" width="6.7109375" customWidth="1"/>
    <col min="20" max="20" width="5.42578125" customWidth="1"/>
    <col min="21" max="21" width="7.5703125" customWidth="1"/>
    <col min="22" max="22" width="7.28515625" customWidth="1"/>
    <col min="23" max="23" width="6.5703125" customWidth="1"/>
    <col min="24" max="24" width="4.7109375" customWidth="1"/>
    <col min="25" max="25" width="6.85546875" customWidth="1"/>
    <col min="26" max="26" width="6.7109375" customWidth="1"/>
  </cols>
  <sheetData>
    <row r="1" spans="1:28" ht="9.75" customHeight="1">
      <c r="A1" s="190"/>
      <c r="B1" s="354" t="s">
        <v>373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191"/>
      <c r="AB1" s="191"/>
    </row>
    <row r="2" spans="1:28" ht="8.25" customHeight="1">
      <c r="A2" s="192"/>
      <c r="B2" s="354" t="s">
        <v>374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</row>
    <row r="3" spans="1:28" ht="5.25" customHeight="1">
      <c r="A3" s="192"/>
      <c r="B3" s="354" t="s">
        <v>2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</row>
    <row r="4" spans="1:28" ht="9.75" customHeight="1">
      <c r="A4" s="192"/>
      <c r="B4" s="354" t="s">
        <v>462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193"/>
      <c r="AB4" s="194"/>
    </row>
    <row r="5" spans="1:28" ht="6" customHeight="1">
      <c r="A5" s="297" t="s">
        <v>375</v>
      </c>
      <c r="B5" s="298"/>
      <c r="C5" s="298"/>
      <c r="D5" s="298"/>
      <c r="E5" s="299"/>
      <c r="F5" s="306" t="s">
        <v>4</v>
      </c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7"/>
      <c r="AA5" s="195"/>
      <c r="AB5" s="192"/>
    </row>
    <row r="6" spans="1:28" ht="10.5" customHeight="1">
      <c r="A6" s="300"/>
      <c r="B6" s="301"/>
      <c r="C6" s="301"/>
      <c r="D6" s="301"/>
      <c r="E6" s="302"/>
      <c r="F6" s="306" t="s">
        <v>5</v>
      </c>
      <c r="G6" s="306"/>
      <c r="H6" s="306"/>
      <c r="I6" s="307"/>
      <c r="J6" s="308" t="s">
        <v>6</v>
      </c>
      <c r="K6" s="306"/>
      <c r="L6" s="306"/>
      <c r="M6" s="307"/>
      <c r="N6" s="308" t="s">
        <v>7</v>
      </c>
      <c r="O6" s="306"/>
      <c r="P6" s="306"/>
      <c r="Q6" s="306"/>
      <c r="R6" s="308" t="s">
        <v>8</v>
      </c>
      <c r="S6" s="306"/>
      <c r="T6" s="306"/>
      <c r="U6" s="307"/>
      <c r="V6" s="308" t="s">
        <v>9</v>
      </c>
      <c r="W6" s="307"/>
      <c r="X6" s="309" t="s">
        <v>10</v>
      </c>
      <c r="Y6" s="310"/>
      <c r="Z6" s="311"/>
      <c r="AA6" s="195"/>
      <c r="AB6" s="192"/>
    </row>
    <row r="7" spans="1:28" ht="14.25" customHeight="1" thickBot="1">
      <c r="A7" s="300"/>
      <c r="B7" s="301"/>
      <c r="C7" s="301"/>
      <c r="D7" s="301"/>
      <c r="E7" s="302"/>
      <c r="F7" s="315" t="s">
        <v>11</v>
      </c>
      <c r="G7" s="316"/>
      <c r="H7" s="317" t="s">
        <v>12</v>
      </c>
      <c r="I7" s="318"/>
      <c r="J7" s="319" t="s">
        <v>13</v>
      </c>
      <c r="K7" s="318"/>
      <c r="L7" s="319" t="s">
        <v>14</v>
      </c>
      <c r="M7" s="318"/>
      <c r="N7" s="319" t="s">
        <v>15</v>
      </c>
      <c r="O7" s="318"/>
      <c r="P7" s="319" t="s">
        <v>16</v>
      </c>
      <c r="Q7" s="318"/>
      <c r="R7" s="319" t="s">
        <v>17</v>
      </c>
      <c r="S7" s="318"/>
      <c r="T7" s="319" t="s">
        <v>18</v>
      </c>
      <c r="U7" s="318"/>
      <c r="V7" s="319" t="s">
        <v>19</v>
      </c>
      <c r="W7" s="318"/>
      <c r="X7" s="312"/>
      <c r="Y7" s="313"/>
      <c r="Z7" s="314"/>
      <c r="AA7" s="192"/>
      <c r="AB7" s="192"/>
    </row>
    <row r="8" spans="1:28" ht="23.25" customHeight="1" thickTop="1">
      <c r="A8" s="196" t="s">
        <v>376</v>
      </c>
      <c r="B8" s="4" t="s">
        <v>20</v>
      </c>
      <c r="C8" s="5" t="s">
        <v>21</v>
      </c>
      <c r="D8" s="5" t="s">
        <v>22</v>
      </c>
      <c r="E8" s="5" t="s">
        <v>23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  <c r="N8" s="6" t="s">
        <v>24</v>
      </c>
      <c r="O8" s="6" t="s">
        <v>25</v>
      </c>
      <c r="P8" s="5" t="s">
        <v>24</v>
      </c>
      <c r="Q8" s="5" t="s">
        <v>25</v>
      </c>
      <c r="R8" s="5" t="s">
        <v>24</v>
      </c>
      <c r="S8" s="5" t="s">
        <v>25</v>
      </c>
      <c r="T8" s="5" t="s">
        <v>24</v>
      </c>
      <c r="U8" s="5" t="s">
        <v>25</v>
      </c>
      <c r="V8" s="5" t="s">
        <v>24</v>
      </c>
      <c r="W8" s="5" t="s">
        <v>25</v>
      </c>
      <c r="X8" s="5" t="s">
        <v>26</v>
      </c>
      <c r="Y8" s="5" t="s">
        <v>27</v>
      </c>
      <c r="Z8" s="5" t="s">
        <v>28</v>
      </c>
      <c r="AA8" s="192"/>
      <c r="AB8" s="192"/>
    </row>
    <row r="9" spans="1:28">
      <c r="A9" s="19"/>
      <c r="B9" s="323" t="s">
        <v>29</v>
      </c>
      <c r="C9" s="324" t="s">
        <v>30</v>
      </c>
      <c r="D9" s="324" t="s">
        <v>31</v>
      </c>
      <c r="E9" s="325" t="s">
        <v>32</v>
      </c>
      <c r="F9" s="7" t="s">
        <v>33</v>
      </c>
      <c r="G9" s="7" t="s">
        <v>33</v>
      </c>
      <c r="H9" s="7" t="s">
        <v>33</v>
      </c>
      <c r="I9" s="7" t="s">
        <v>33</v>
      </c>
      <c r="J9" s="7" t="s">
        <v>33</v>
      </c>
      <c r="K9" s="7" t="s">
        <v>33</v>
      </c>
      <c r="L9" s="7" t="s">
        <v>33</v>
      </c>
      <c r="M9" s="7" t="s">
        <v>33</v>
      </c>
      <c r="N9" s="7" t="s">
        <v>33</v>
      </c>
      <c r="O9" s="7" t="s">
        <v>33</v>
      </c>
      <c r="P9" s="7" t="s">
        <v>33</v>
      </c>
      <c r="Q9" s="7" t="s">
        <v>33</v>
      </c>
      <c r="R9" s="7" t="s">
        <v>33</v>
      </c>
      <c r="S9" s="7" t="s">
        <v>33</v>
      </c>
      <c r="T9" s="7" t="s">
        <v>33</v>
      </c>
      <c r="U9" s="7" t="s">
        <v>33</v>
      </c>
      <c r="V9" s="7" t="s">
        <v>33</v>
      </c>
      <c r="W9" s="7" t="s">
        <v>33</v>
      </c>
      <c r="X9" s="320" t="s">
        <v>34</v>
      </c>
      <c r="Y9" s="321" t="s">
        <v>35</v>
      </c>
      <c r="Z9" s="320" t="s">
        <v>34</v>
      </c>
      <c r="AA9" s="192"/>
      <c r="AB9" s="192"/>
    </row>
    <row r="10" spans="1:28">
      <c r="A10" s="58"/>
      <c r="B10" s="323"/>
      <c r="C10" s="324"/>
      <c r="D10" s="324"/>
      <c r="E10" s="325"/>
      <c r="F10" s="8" t="s">
        <v>34</v>
      </c>
      <c r="G10" s="8" t="s">
        <v>34</v>
      </c>
      <c r="H10" s="8" t="s">
        <v>34</v>
      </c>
      <c r="I10" s="8" t="s">
        <v>34</v>
      </c>
      <c r="J10" s="8" t="s">
        <v>34</v>
      </c>
      <c r="K10" s="8" t="s">
        <v>34</v>
      </c>
      <c r="L10" s="8" t="s">
        <v>34</v>
      </c>
      <c r="M10" s="8" t="s">
        <v>34</v>
      </c>
      <c r="N10" s="8" t="s">
        <v>34</v>
      </c>
      <c r="O10" s="8" t="s">
        <v>34</v>
      </c>
      <c r="P10" s="8" t="s">
        <v>34</v>
      </c>
      <c r="Q10" s="9" t="s">
        <v>34</v>
      </c>
      <c r="R10" s="9" t="s">
        <v>34</v>
      </c>
      <c r="S10" s="9" t="s">
        <v>34</v>
      </c>
      <c r="T10" s="9" t="s">
        <v>34</v>
      </c>
      <c r="U10" s="9" t="s">
        <v>34</v>
      </c>
      <c r="V10" s="9" t="s">
        <v>34</v>
      </c>
      <c r="W10" s="9" t="s">
        <v>34</v>
      </c>
      <c r="X10" s="320"/>
      <c r="Y10" s="321"/>
      <c r="Z10" s="320"/>
      <c r="AA10" s="197"/>
      <c r="AB10" s="197"/>
    </row>
    <row r="11" spans="1:28">
      <c r="A11" s="58"/>
      <c r="B11" s="52" t="s">
        <v>377</v>
      </c>
      <c r="C11" s="12"/>
      <c r="D11" s="12">
        <v>35251</v>
      </c>
      <c r="E11" s="14">
        <v>2141</v>
      </c>
      <c r="F11" s="67"/>
      <c r="G11" s="67"/>
      <c r="H11" s="67"/>
      <c r="I11" s="67"/>
      <c r="J11" s="13">
        <v>42128</v>
      </c>
      <c r="K11" s="13">
        <v>42132</v>
      </c>
      <c r="L11" s="13">
        <v>42135</v>
      </c>
      <c r="M11" s="13">
        <v>42139</v>
      </c>
      <c r="N11" s="13">
        <v>42142</v>
      </c>
      <c r="O11" s="13" t="s">
        <v>406</v>
      </c>
      <c r="P11" s="13">
        <v>42149</v>
      </c>
      <c r="Q11" s="13">
        <v>42153</v>
      </c>
      <c r="R11" s="13">
        <v>42156</v>
      </c>
      <c r="S11" s="13">
        <v>42160</v>
      </c>
      <c r="T11" s="13">
        <v>42163</v>
      </c>
      <c r="U11" s="13">
        <v>42164</v>
      </c>
      <c r="V11" s="13">
        <v>42165</v>
      </c>
      <c r="W11" s="13">
        <v>42174</v>
      </c>
      <c r="X11" s="198"/>
      <c r="Y11" s="199">
        <f>Y12</f>
        <v>100000</v>
      </c>
      <c r="Z11" s="199">
        <f>Z12</f>
        <v>100000</v>
      </c>
      <c r="AA11" s="197"/>
      <c r="AB11" s="197"/>
    </row>
    <row r="12" spans="1:28">
      <c r="A12" s="58"/>
      <c r="B12" s="279" t="s">
        <v>378</v>
      </c>
      <c r="C12" s="200" t="s">
        <v>36</v>
      </c>
      <c r="D12" s="201"/>
      <c r="E12" s="202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  <c r="S12" s="9"/>
      <c r="T12" s="9"/>
      <c r="U12" s="9"/>
      <c r="V12" s="9"/>
      <c r="W12" s="9"/>
      <c r="X12" s="203"/>
      <c r="Y12" s="204">
        <v>100000</v>
      </c>
      <c r="Z12" s="205">
        <f>Y12</f>
        <v>100000</v>
      </c>
      <c r="AA12" s="197"/>
      <c r="AB12" s="197"/>
    </row>
    <row r="13" spans="1:28" ht="16.5">
      <c r="A13" s="206"/>
      <c r="B13" s="151" t="s">
        <v>286</v>
      </c>
      <c r="C13" s="107" t="s">
        <v>465</v>
      </c>
      <c r="D13" s="107">
        <v>35260</v>
      </c>
      <c r="E13" s="207" t="s">
        <v>466</v>
      </c>
      <c r="F13" s="13">
        <v>42128</v>
      </c>
      <c r="G13" s="13">
        <v>42132</v>
      </c>
      <c r="H13" s="13">
        <v>42135</v>
      </c>
      <c r="I13" s="13">
        <v>42139</v>
      </c>
      <c r="J13" s="13">
        <v>42142</v>
      </c>
      <c r="K13" s="13">
        <v>42146</v>
      </c>
      <c r="L13" s="13" t="s">
        <v>399</v>
      </c>
      <c r="M13" s="13">
        <v>42153</v>
      </c>
      <c r="N13" s="13">
        <v>42156</v>
      </c>
      <c r="O13" s="13">
        <v>42160</v>
      </c>
      <c r="P13" s="81">
        <v>42163</v>
      </c>
      <c r="Q13" s="81">
        <v>42167</v>
      </c>
      <c r="R13" s="81">
        <v>42170</v>
      </c>
      <c r="S13" s="81" t="s">
        <v>400</v>
      </c>
      <c r="T13" s="81">
        <v>42172</v>
      </c>
      <c r="U13" s="81">
        <v>42173</v>
      </c>
      <c r="V13" s="81">
        <v>42174</v>
      </c>
      <c r="W13" s="81">
        <v>42181</v>
      </c>
      <c r="X13" s="198"/>
      <c r="Y13" s="208">
        <f>Y14</f>
        <v>443963.52</v>
      </c>
      <c r="Z13" s="208">
        <f>Z14</f>
        <v>443963.52</v>
      </c>
      <c r="AA13" s="197"/>
      <c r="AB13" s="197"/>
    </row>
    <row r="14" spans="1:28">
      <c r="A14" s="58"/>
      <c r="B14" s="209" t="s">
        <v>379</v>
      </c>
      <c r="C14" s="355" t="s">
        <v>288</v>
      </c>
      <c r="D14" s="355"/>
      <c r="E14" s="35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9"/>
      <c r="S14" s="9"/>
      <c r="T14" s="9"/>
      <c r="U14" s="9"/>
      <c r="V14" s="9"/>
      <c r="W14" s="9"/>
      <c r="X14" s="203"/>
      <c r="Y14" s="210">
        <v>443963.52</v>
      </c>
      <c r="Z14" s="210">
        <f>Y14</f>
        <v>443963.52</v>
      </c>
      <c r="AA14" s="197"/>
      <c r="AB14" s="197"/>
    </row>
    <row r="15" spans="1:28" ht="16.5">
      <c r="A15" s="206"/>
      <c r="B15" s="211" t="s">
        <v>286</v>
      </c>
      <c r="C15" s="212" t="s">
        <v>468</v>
      </c>
      <c r="D15" s="278">
        <v>35260</v>
      </c>
      <c r="E15" s="213" t="s">
        <v>467</v>
      </c>
      <c r="F15" s="13">
        <v>42186</v>
      </c>
      <c r="G15" s="13">
        <v>42191</v>
      </c>
      <c r="H15" s="13">
        <v>42192</v>
      </c>
      <c r="I15" s="13">
        <v>42198</v>
      </c>
      <c r="J15" s="13">
        <v>42199</v>
      </c>
      <c r="K15" s="13">
        <v>42205</v>
      </c>
      <c r="L15" s="13">
        <v>41922</v>
      </c>
      <c r="M15" s="13">
        <v>42206</v>
      </c>
      <c r="N15" s="13">
        <v>42212</v>
      </c>
      <c r="O15" s="13">
        <v>42213</v>
      </c>
      <c r="P15" s="81">
        <v>42216</v>
      </c>
      <c r="Q15" s="81">
        <v>42219</v>
      </c>
      <c r="R15" s="81">
        <v>42223</v>
      </c>
      <c r="S15" s="81">
        <v>42226</v>
      </c>
      <c r="T15" s="81">
        <v>42230</v>
      </c>
      <c r="U15" s="81">
        <v>42233</v>
      </c>
      <c r="V15" s="81">
        <v>42233</v>
      </c>
      <c r="W15" s="81">
        <v>42244</v>
      </c>
      <c r="X15" s="198"/>
      <c r="Y15" s="208">
        <f>Y16</f>
        <v>325062.48</v>
      </c>
      <c r="Z15" s="208">
        <f>Z16</f>
        <v>325062.48</v>
      </c>
      <c r="AA15" s="197"/>
      <c r="AB15" s="197"/>
    </row>
    <row r="16" spans="1:28" ht="24.75">
      <c r="A16" s="58"/>
      <c r="B16" s="214" t="s">
        <v>380</v>
      </c>
      <c r="C16" s="355" t="s">
        <v>288</v>
      </c>
      <c r="D16" s="355"/>
      <c r="E16" s="355"/>
      <c r="F16" s="262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  <c r="R16" s="9"/>
      <c r="S16" s="9"/>
      <c r="T16" s="9"/>
      <c r="U16" s="9"/>
      <c r="V16" s="9"/>
      <c r="W16" s="9"/>
      <c r="X16" s="203"/>
      <c r="Y16" s="210">
        <v>325062.48</v>
      </c>
      <c r="Z16" s="210">
        <f>Y16</f>
        <v>325062.48</v>
      </c>
      <c r="AA16" s="197"/>
      <c r="AB16" s="197"/>
    </row>
    <row r="17" spans="1:28" ht="33">
      <c r="A17" s="206"/>
      <c r="B17" s="215" t="s">
        <v>204</v>
      </c>
      <c r="C17" s="12"/>
      <c r="D17" s="12">
        <v>35270</v>
      </c>
      <c r="E17" s="14">
        <v>2144</v>
      </c>
      <c r="F17" s="216"/>
      <c r="G17" s="216"/>
      <c r="H17" s="216"/>
      <c r="I17" s="216"/>
      <c r="J17" s="13">
        <v>42128</v>
      </c>
      <c r="K17" s="13">
        <v>42132</v>
      </c>
      <c r="L17" s="13">
        <v>42135</v>
      </c>
      <c r="M17" s="13">
        <v>42139</v>
      </c>
      <c r="N17" s="13">
        <v>42142</v>
      </c>
      <c r="O17" s="13" t="s">
        <v>406</v>
      </c>
      <c r="P17" s="13">
        <v>42149</v>
      </c>
      <c r="Q17" s="13">
        <v>42153</v>
      </c>
      <c r="R17" s="13">
        <v>42156</v>
      </c>
      <c r="S17" s="13">
        <v>42160</v>
      </c>
      <c r="T17" s="13">
        <v>42163</v>
      </c>
      <c r="U17" s="13">
        <v>42164</v>
      </c>
      <c r="V17" s="13">
        <v>42165</v>
      </c>
      <c r="W17" s="13">
        <v>42174</v>
      </c>
      <c r="X17" s="198"/>
      <c r="Y17" s="199">
        <f>Y18</f>
        <v>30000</v>
      </c>
      <c r="Z17" s="199">
        <f>Z18</f>
        <v>30000</v>
      </c>
      <c r="AA17" s="197"/>
      <c r="AB17" s="197"/>
    </row>
    <row r="18" spans="1:28" ht="24.75">
      <c r="A18" s="58"/>
      <c r="B18" s="373" t="s">
        <v>381</v>
      </c>
      <c r="C18" s="200" t="s">
        <v>141</v>
      </c>
      <c r="D18" s="201"/>
      <c r="E18" s="20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  <c r="R18" s="9"/>
      <c r="S18" s="9"/>
      <c r="T18" s="9"/>
      <c r="U18" s="9"/>
      <c r="V18" s="9"/>
      <c r="W18" s="9"/>
      <c r="X18" s="203"/>
      <c r="Y18" s="204">
        <v>30000</v>
      </c>
      <c r="Z18" s="205">
        <v>30000</v>
      </c>
      <c r="AA18" s="197"/>
      <c r="AB18" s="197"/>
    </row>
    <row r="19" spans="1:28" ht="33">
      <c r="A19" s="206"/>
      <c r="B19" s="217" t="s">
        <v>232</v>
      </c>
      <c r="C19" s="12" t="s">
        <v>469</v>
      </c>
      <c r="D19" s="12">
        <v>39530</v>
      </c>
      <c r="E19" s="14">
        <v>2145</v>
      </c>
      <c r="F19" s="67">
        <v>42128</v>
      </c>
      <c r="G19" s="67">
        <v>42132</v>
      </c>
      <c r="H19" s="67">
        <v>42135</v>
      </c>
      <c r="I19" s="67">
        <v>42139</v>
      </c>
      <c r="J19" s="67">
        <v>42142</v>
      </c>
      <c r="K19" s="67">
        <v>42146</v>
      </c>
      <c r="L19" s="67" t="s">
        <v>399</v>
      </c>
      <c r="M19" s="67">
        <v>42153</v>
      </c>
      <c r="N19" s="67">
        <v>42156</v>
      </c>
      <c r="O19" s="67">
        <v>42160</v>
      </c>
      <c r="P19" s="68">
        <v>42163</v>
      </c>
      <c r="Q19" s="68">
        <v>42167</v>
      </c>
      <c r="R19" s="68">
        <v>42170</v>
      </c>
      <c r="S19" s="68" t="s">
        <v>400</v>
      </c>
      <c r="T19" s="68">
        <v>42172</v>
      </c>
      <c r="U19" s="68">
        <v>42173</v>
      </c>
      <c r="V19" s="68">
        <v>42174</v>
      </c>
      <c r="W19" s="68">
        <v>42181</v>
      </c>
      <c r="X19" s="198"/>
      <c r="Y19" s="218">
        <f>Y20+Y21+Y23+Y24</f>
        <v>230707.8</v>
      </c>
      <c r="Z19" s="218">
        <f>Z20+Z21+Z23+Z24</f>
        <v>230707.8</v>
      </c>
      <c r="AA19" s="197"/>
      <c r="AB19" s="197"/>
    </row>
    <row r="20" spans="1:28" ht="16.5">
      <c r="A20" s="58"/>
      <c r="B20" s="373" t="s">
        <v>382</v>
      </c>
      <c r="C20" s="371" t="s">
        <v>39</v>
      </c>
      <c r="D20" s="201"/>
      <c r="E20" s="202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  <c r="R20" s="9"/>
      <c r="S20" s="9"/>
      <c r="T20" s="9"/>
      <c r="U20" s="9"/>
      <c r="V20" s="9"/>
      <c r="W20" s="9"/>
      <c r="X20" s="203"/>
      <c r="Y20" s="204">
        <v>70000</v>
      </c>
      <c r="Z20" s="205">
        <f>Y20</f>
        <v>70000</v>
      </c>
      <c r="AA20" s="197"/>
      <c r="AB20" s="197"/>
    </row>
    <row r="21" spans="1:28" ht="16.5">
      <c r="A21" s="58"/>
      <c r="B21" s="373" t="s">
        <v>383</v>
      </c>
      <c r="C21" s="371"/>
      <c r="D21" s="201"/>
      <c r="E21" s="202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  <c r="R21" s="9"/>
      <c r="S21" s="9"/>
      <c r="T21" s="9"/>
      <c r="U21" s="9"/>
      <c r="V21" s="9"/>
      <c r="W21" s="9"/>
      <c r="X21" s="203"/>
      <c r="Y21" s="204">
        <v>70000</v>
      </c>
      <c r="Z21" s="205">
        <f>Y21</f>
        <v>70000</v>
      </c>
      <c r="AA21" s="197"/>
      <c r="AB21" s="197"/>
    </row>
    <row r="22" spans="1:28">
      <c r="A22" s="58"/>
      <c r="B22" s="209" t="s">
        <v>272</v>
      </c>
      <c r="C22" s="371"/>
      <c r="D22" s="201"/>
      <c r="E22" s="20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  <c r="R22" s="9"/>
      <c r="S22" s="9"/>
      <c r="T22" s="9"/>
      <c r="U22" s="9"/>
      <c r="V22" s="9"/>
      <c r="W22" s="9"/>
      <c r="X22" s="203"/>
      <c r="Y22" s="204">
        <v>15000</v>
      </c>
      <c r="Z22" s="205">
        <f>Y22</f>
        <v>15000</v>
      </c>
      <c r="AA22" s="197"/>
      <c r="AB22" s="197"/>
    </row>
    <row r="23" spans="1:28" ht="16.5">
      <c r="A23" s="58"/>
      <c r="B23" s="373" t="s">
        <v>384</v>
      </c>
      <c r="C23" s="371"/>
      <c r="D23" s="201"/>
      <c r="E23" s="20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/>
      <c r="R23" s="9"/>
      <c r="S23" s="9"/>
      <c r="T23" s="9"/>
      <c r="U23" s="9"/>
      <c r="V23" s="9"/>
      <c r="W23" s="9"/>
      <c r="X23" s="203"/>
      <c r="Y23" s="204">
        <v>75000</v>
      </c>
      <c r="Z23" s="205">
        <f>Y23</f>
        <v>75000</v>
      </c>
      <c r="AA23" s="197"/>
      <c r="AB23" s="197"/>
    </row>
    <row r="24" spans="1:28" ht="16.5">
      <c r="A24" s="58"/>
      <c r="B24" s="219" t="s">
        <v>385</v>
      </c>
      <c r="C24" s="371"/>
      <c r="D24" s="57"/>
      <c r="E24" s="2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  <c r="R24" s="9"/>
      <c r="S24" s="9"/>
      <c r="T24" s="9"/>
      <c r="U24" s="9"/>
      <c r="V24" s="9"/>
      <c r="W24" s="9"/>
      <c r="X24" s="203"/>
      <c r="Y24" s="220">
        <v>15707.8</v>
      </c>
      <c r="Z24" s="220">
        <f>Y24</f>
        <v>15707.8</v>
      </c>
      <c r="AA24" s="197"/>
      <c r="AB24" s="197"/>
    </row>
    <row r="25" spans="1:28" ht="49.5">
      <c r="A25" s="58"/>
      <c r="B25" s="90" t="s">
        <v>260</v>
      </c>
      <c r="C25" s="12"/>
      <c r="D25" s="12">
        <v>39540</v>
      </c>
      <c r="E25" s="14">
        <v>2146</v>
      </c>
      <c r="F25" s="67"/>
      <c r="G25" s="67"/>
      <c r="H25" s="67"/>
      <c r="I25" s="67"/>
      <c r="J25" s="13">
        <v>42128</v>
      </c>
      <c r="K25" s="13">
        <v>42132</v>
      </c>
      <c r="L25" s="13">
        <v>42135</v>
      </c>
      <c r="M25" s="13">
        <v>42139</v>
      </c>
      <c r="N25" s="13">
        <v>42142</v>
      </c>
      <c r="O25" s="13" t="s">
        <v>406</v>
      </c>
      <c r="P25" s="13">
        <v>42149</v>
      </c>
      <c r="Q25" s="13">
        <v>42153</v>
      </c>
      <c r="R25" s="13">
        <v>42156</v>
      </c>
      <c r="S25" s="13">
        <v>42160</v>
      </c>
      <c r="T25" s="13">
        <v>42163</v>
      </c>
      <c r="U25" s="13">
        <v>42164</v>
      </c>
      <c r="V25" s="13">
        <v>42165</v>
      </c>
      <c r="W25" s="13">
        <v>42174</v>
      </c>
      <c r="X25" s="198"/>
      <c r="Y25" s="221">
        <f>Y26+Y27+Y28+Y29+Y30+Y31</f>
        <v>118320</v>
      </c>
      <c r="Z25" s="221">
        <f>Z26+Z27+Z28+Z29+Z30+Z31</f>
        <v>118320</v>
      </c>
      <c r="AA25" s="197"/>
      <c r="AB25" s="197"/>
    </row>
    <row r="26" spans="1:28" ht="16.5">
      <c r="A26" s="58"/>
      <c r="B26" s="374" t="s">
        <v>386</v>
      </c>
      <c r="C26" s="375" t="s">
        <v>36</v>
      </c>
      <c r="D26" s="201"/>
      <c r="E26" s="202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9"/>
      <c r="R26" s="9"/>
      <c r="S26" s="9"/>
      <c r="T26" s="9"/>
      <c r="U26" s="9"/>
      <c r="V26" s="9"/>
      <c r="W26" s="9"/>
      <c r="X26" s="203"/>
      <c r="Y26" s="222">
        <v>25000</v>
      </c>
      <c r="Z26" s="205">
        <f t="shared" ref="Z26:Z31" si="0">Y26</f>
        <v>25000</v>
      </c>
      <c r="AA26" s="197"/>
      <c r="AB26" s="197"/>
    </row>
    <row r="27" spans="1:28" ht="25.5" customHeight="1">
      <c r="A27" s="58"/>
      <c r="B27" s="374" t="s">
        <v>387</v>
      </c>
      <c r="C27" s="375"/>
      <c r="D27" s="201"/>
      <c r="E27" s="20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9"/>
      <c r="R27" s="9"/>
      <c r="S27" s="9"/>
      <c r="T27" s="9"/>
      <c r="U27" s="9"/>
      <c r="V27" s="9"/>
      <c r="W27" s="9"/>
      <c r="X27" s="203"/>
      <c r="Y27" s="223">
        <v>10320</v>
      </c>
      <c r="Z27" s="223">
        <f t="shared" si="0"/>
        <v>10320</v>
      </c>
      <c r="AA27" s="197"/>
      <c r="AB27" s="197"/>
    </row>
    <row r="28" spans="1:28" ht="16.5">
      <c r="A28" s="58"/>
      <c r="B28" s="374" t="s">
        <v>388</v>
      </c>
      <c r="C28" s="375"/>
      <c r="D28" s="201"/>
      <c r="E28" s="202"/>
      <c r="F28" s="224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  <c r="R28" s="9"/>
      <c r="S28" s="9"/>
      <c r="T28" s="9"/>
      <c r="U28" s="9"/>
      <c r="V28" s="9"/>
      <c r="W28" s="9"/>
      <c r="X28" s="203"/>
      <c r="Y28" s="222">
        <v>25000</v>
      </c>
      <c r="Z28" s="205">
        <f t="shared" si="0"/>
        <v>25000</v>
      </c>
      <c r="AA28" s="197"/>
      <c r="AB28" s="197"/>
    </row>
    <row r="29" spans="1:28" ht="14.25" customHeight="1">
      <c r="A29" s="58"/>
      <c r="B29" s="374" t="s">
        <v>389</v>
      </c>
      <c r="C29" s="375"/>
      <c r="D29" s="201"/>
      <c r="E29" s="202"/>
      <c r="F29" s="224"/>
      <c r="G29" s="8"/>
      <c r="H29" s="8"/>
      <c r="I29" s="8"/>
      <c r="J29" s="8"/>
      <c r="K29" s="8"/>
      <c r="L29" s="8"/>
      <c r="M29" s="8"/>
      <c r="N29" s="8"/>
      <c r="O29" s="8"/>
      <c r="P29" s="8"/>
      <c r="Q29" s="9"/>
      <c r="R29" s="9"/>
      <c r="S29" s="9"/>
      <c r="T29" s="9"/>
      <c r="U29" s="9"/>
      <c r="V29" s="9"/>
      <c r="W29" s="9"/>
      <c r="X29" s="203"/>
      <c r="Y29" s="222">
        <v>25000</v>
      </c>
      <c r="Z29" s="205">
        <f t="shared" si="0"/>
        <v>25000</v>
      </c>
      <c r="AA29" s="197"/>
      <c r="AB29" s="197"/>
    </row>
    <row r="30" spans="1:28" ht="24.75">
      <c r="A30" s="58"/>
      <c r="B30" s="374" t="s">
        <v>390</v>
      </c>
      <c r="C30" s="375"/>
      <c r="D30" s="376"/>
      <c r="E30" s="202"/>
      <c r="F30" s="224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  <c r="R30" s="9"/>
      <c r="S30" s="9"/>
      <c r="T30" s="9"/>
      <c r="U30" s="9"/>
      <c r="V30" s="9"/>
      <c r="W30" s="9"/>
      <c r="X30" s="203"/>
      <c r="Y30" s="222">
        <v>15000</v>
      </c>
      <c r="Z30" s="205">
        <f t="shared" si="0"/>
        <v>15000</v>
      </c>
      <c r="AA30" s="197"/>
      <c r="AB30" s="197"/>
    </row>
    <row r="31" spans="1:28" ht="16.5">
      <c r="A31" s="58"/>
      <c r="B31" s="374" t="s">
        <v>391</v>
      </c>
      <c r="C31" s="375"/>
      <c r="D31" s="201"/>
      <c r="E31" s="202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7"/>
      <c r="Q31" s="7"/>
      <c r="R31" s="7"/>
      <c r="S31" s="7"/>
      <c r="T31" s="7"/>
      <c r="U31" s="7"/>
      <c r="V31" s="7"/>
      <c r="W31" s="7"/>
      <c r="X31" s="7"/>
      <c r="Y31" s="220">
        <v>18000</v>
      </c>
      <c r="Z31" s="225">
        <f t="shared" si="0"/>
        <v>18000</v>
      </c>
      <c r="AA31" s="192"/>
      <c r="AB31" s="192"/>
    </row>
    <row r="32" spans="1:28">
      <c r="A32" s="58"/>
      <c r="B32" s="356" t="s">
        <v>358</v>
      </c>
      <c r="C32" s="357" t="s">
        <v>33</v>
      </c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226">
        <f>Y11+Y13+Y15+Y17+Y19+Y25</f>
        <v>1248053.8</v>
      </c>
      <c r="Z32" s="226">
        <f>Z11+Z13+Z15+Z17+Z19+Z25</f>
        <v>1248053.8</v>
      </c>
      <c r="AA32" s="192"/>
      <c r="AB32" s="227"/>
    </row>
    <row r="33" spans="1:28">
      <c r="A33" s="58"/>
      <c r="B33" s="356"/>
      <c r="C33" s="357" t="s">
        <v>34</v>
      </c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228">
        <f>Y32</f>
        <v>1248053.8</v>
      </c>
      <c r="Z33" s="226">
        <f>Z32</f>
        <v>1248053.8</v>
      </c>
      <c r="AA33" s="192"/>
      <c r="AB33" s="192"/>
    </row>
    <row r="34" spans="1:28">
      <c r="A34" s="192"/>
      <c r="B34" s="229"/>
      <c r="C34" s="230"/>
      <c r="D34" s="230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2"/>
      <c r="Q34" s="232"/>
      <c r="R34" s="195"/>
      <c r="S34" s="195"/>
      <c r="T34" s="195"/>
      <c r="U34" s="195"/>
      <c r="V34" s="233"/>
      <c r="W34" s="195"/>
      <c r="X34" s="195"/>
      <c r="Y34" s="192"/>
      <c r="Z34" s="192"/>
      <c r="AA34" s="192"/>
      <c r="AB34" s="192"/>
    </row>
    <row r="35" spans="1:28" ht="19.5" customHeight="1">
      <c r="A35" s="192"/>
      <c r="B35" s="234" t="s">
        <v>359</v>
      </c>
      <c r="C35" s="235"/>
      <c r="D35" s="277">
        <v>42012</v>
      </c>
      <c r="E35" s="190"/>
      <c r="F35" s="236" t="s">
        <v>361</v>
      </c>
      <c r="G35" s="358" t="s">
        <v>464</v>
      </c>
      <c r="H35" s="359"/>
      <c r="I35" s="281"/>
      <c r="J35" s="237"/>
      <c r="K35" s="238" t="s">
        <v>362</v>
      </c>
      <c r="L35" s="239"/>
      <c r="M35" s="277">
        <v>42012</v>
      </c>
      <c r="N35" s="190"/>
      <c r="O35" s="240" t="s">
        <v>363</v>
      </c>
      <c r="P35" s="235"/>
      <c r="Q35" s="241"/>
      <c r="R35" s="192"/>
      <c r="S35" s="242" t="s">
        <v>364</v>
      </c>
      <c r="T35" s="239"/>
      <c r="U35" s="239"/>
      <c r="V35" s="243" t="s">
        <v>360</v>
      </c>
      <c r="W35" s="192"/>
      <c r="X35" s="244" t="s">
        <v>365</v>
      </c>
      <c r="Y35" s="343"/>
      <c r="Z35" s="344"/>
      <c r="AA35" s="192"/>
      <c r="AB35" s="192"/>
    </row>
    <row r="36" spans="1:28" ht="21.75" customHeight="1">
      <c r="A36" s="192"/>
      <c r="B36" s="245" t="s">
        <v>366</v>
      </c>
      <c r="C36" s="246"/>
      <c r="D36" s="280">
        <v>42012</v>
      </c>
      <c r="E36" s="190"/>
      <c r="F36" s="236" t="s">
        <v>367</v>
      </c>
      <c r="G36" s="360" t="s">
        <v>459</v>
      </c>
      <c r="H36" s="361"/>
      <c r="I36" s="237"/>
      <c r="J36" s="237"/>
      <c r="K36" s="247" t="s">
        <v>368</v>
      </c>
      <c r="L36" s="248"/>
      <c r="M36" s="280">
        <v>42012</v>
      </c>
      <c r="N36" s="190"/>
      <c r="O36" s="249" t="s">
        <v>369</v>
      </c>
      <c r="P36" s="246"/>
      <c r="Q36" s="250"/>
      <c r="R36" s="192"/>
      <c r="S36" s="251" t="s">
        <v>370</v>
      </c>
      <c r="T36" s="252"/>
      <c r="U36" s="248"/>
      <c r="V36" s="253" t="s">
        <v>360</v>
      </c>
      <c r="W36" s="192"/>
      <c r="X36" s="244" t="s">
        <v>371</v>
      </c>
      <c r="Y36" s="343"/>
      <c r="Z36" s="344"/>
      <c r="AA36" s="192"/>
      <c r="AB36" s="192"/>
    </row>
    <row r="37" spans="1:28">
      <c r="A37" s="192"/>
      <c r="B37" s="190"/>
      <c r="C37" s="190"/>
      <c r="D37" s="190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192"/>
      <c r="AA37" s="192"/>
      <c r="AB37" s="192"/>
    </row>
    <row r="38" spans="1:28">
      <c r="A38" s="192"/>
      <c r="B38" s="192"/>
      <c r="C38" s="192"/>
      <c r="D38" s="192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192"/>
      <c r="AA38" s="192"/>
      <c r="AB38" s="192"/>
    </row>
    <row r="39" spans="1:28">
      <c r="A39" s="192"/>
      <c r="B39" s="190"/>
      <c r="C39" s="190"/>
      <c r="D39" s="362" t="s">
        <v>392</v>
      </c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4"/>
      <c r="W39" s="192"/>
      <c r="X39" s="192"/>
      <c r="Y39" s="192"/>
      <c r="Z39" s="192"/>
      <c r="AA39" s="192"/>
      <c r="AB39" s="192"/>
    </row>
    <row r="40" spans="1:28">
      <c r="A40" s="192"/>
      <c r="B40" s="190"/>
      <c r="C40" s="190"/>
      <c r="D40" s="365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7"/>
      <c r="W40" s="192"/>
      <c r="X40" s="192"/>
      <c r="Y40" s="192"/>
      <c r="Z40" s="192"/>
      <c r="AA40" s="192"/>
      <c r="AB40" s="192"/>
    </row>
    <row r="41" spans="1:28">
      <c r="A41" s="192"/>
      <c r="B41" s="192"/>
      <c r="C41" s="192"/>
      <c r="D41" s="256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8"/>
      <c r="W41" s="192"/>
      <c r="X41" s="192"/>
      <c r="Y41" s="192"/>
      <c r="Z41" s="192"/>
      <c r="AA41" s="192"/>
      <c r="AB41" s="192"/>
    </row>
    <row r="42" spans="1:28">
      <c r="A42" s="192"/>
      <c r="B42" s="192"/>
      <c r="C42" s="192"/>
      <c r="D42" s="368" t="s">
        <v>463</v>
      </c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70"/>
      <c r="W42" s="192"/>
      <c r="X42" s="192"/>
      <c r="Y42" s="192"/>
      <c r="Z42" s="192"/>
      <c r="AA42" s="192"/>
      <c r="AB42" s="192"/>
    </row>
    <row r="43" spans="1:28">
      <c r="A43" s="259"/>
      <c r="B43" s="259"/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60"/>
      <c r="W43" s="260"/>
      <c r="X43" s="260"/>
      <c r="Y43" s="260"/>
      <c r="Z43" s="259"/>
      <c r="AA43" s="259"/>
      <c r="AB43" s="259"/>
    </row>
  </sheetData>
  <mergeCells count="40">
    <mergeCell ref="G36:H36"/>
    <mergeCell ref="Y36:Z36"/>
    <mergeCell ref="D39:V40"/>
    <mergeCell ref="D42:V42"/>
    <mergeCell ref="C20:C24"/>
    <mergeCell ref="B32:B33"/>
    <mergeCell ref="C32:X32"/>
    <mergeCell ref="C33:X33"/>
    <mergeCell ref="G35:H35"/>
    <mergeCell ref="Y35:Z35"/>
    <mergeCell ref="Z9:Z10"/>
    <mergeCell ref="C14:E14"/>
    <mergeCell ref="C16:E16"/>
    <mergeCell ref="X9:X10"/>
    <mergeCell ref="B9:B10"/>
    <mergeCell ref="C9:C10"/>
    <mergeCell ref="D9:D10"/>
    <mergeCell ref="E9:E10"/>
    <mergeCell ref="Y9:Y10"/>
    <mergeCell ref="N7:O7"/>
    <mergeCell ref="P7:Q7"/>
    <mergeCell ref="R7:S7"/>
    <mergeCell ref="T7:U7"/>
    <mergeCell ref="V7:W7"/>
    <mergeCell ref="B1:Z1"/>
    <mergeCell ref="B2:AB2"/>
    <mergeCell ref="B3:AB3"/>
    <mergeCell ref="B4:Z4"/>
    <mergeCell ref="A5:E7"/>
    <mergeCell ref="F5:Z5"/>
    <mergeCell ref="F6:I6"/>
    <mergeCell ref="J6:M6"/>
    <mergeCell ref="N6:Q6"/>
    <mergeCell ref="R6:U6"/>
    <mergeCell ref="V6:W6"/>
    <mergeCell ref="X6:Z7"/>
    <mergeCell ref="F7:G7"/>
    <mergeCell ref="H7:I7"/>
    <mergeCell ref="J7:K7"/>
    <mergeCell ref="L7:M7"/>
  </mergeCells>
  <pageMargins left="0.7" right="0.7" top="0.75" bottom="0.75" header="0.3" footer="0.3"/>
  <pageSetup paperSize="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FONDOS NACIONALES</vt:lpstr>
      <vt:lpstr>FONDOS EXTERNOS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HJMG</dc:creator>
  <cp:lastModifiedBy>HJMG</cp:lastModifiedBy>
  <cp:lastPrinted>2015-01-08T16:13:44Z</cp:lastPrinted>
  <dcterms:created xsi:type="dcterms:W3CDTF">2015-01-07T15:11:19Z</dcterms:created>
  <dcterms:modified xsi:type="dcterms:W3CDTF">2015-01-08T22:39:54Z</dcterms:modified>
</cp:coreProperties>
</file>